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ppo\Desktop\"/>
    </mc:Choice>
  </mc:AlternateContent>
  <xr:revisionPtr revIDLastSave="0" documentId="13_ncr:1_{B900A9DA-8F99-4E51-A91F-2AC6CD18491A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Directions" sheetId="10" r:id="rId1"/>
    <sheet name="Database" sheetId="11" r:id="rId2"/>
    <sheet name="Calculator" sheetId="8" r:id="rId3"/>
  </sheets>
  <definedNames>
    <definedName name="_xlnm.Print_Area" localSheetId="2">Calculator!$A$1:$Y$39</definedName>
    <definedName name="_xlnm.Print_Area" localSheetId="1">Database!$A$5:$P$223</definedName>
    <definedName name="_xlnm.Print_Area" localSheetId="0">Directions!$A$1:$I$68</definedName>
    <definedName name="_xlnm.Print_Titles" localSheetId="1">Database!$5:$5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8" l="1"/>
  <c r="V8" i="8" s="1"/>
  <c r="W4" i="8"/>
  <c r="X4" i="8" s="1"/>
  <c r="Q8" i="8"/>
  <c r="O8" i="8"/>
  <c r="H29" i="8"/>
  <c r="I29" i="8" s="1"/>
  <c r="H10" i="8"/>
  <c r="I10" i="8" s="1"/>
  <c r="H13" i="8"/>
  <c r="I13" i="8" s="1"/>
  <c r="H7" i="8"/>
  <c r="I7" i="8" s="1"/>
  <c r="H3" i="8"/>
  <c r="I3" i="8" s="1"/>
  <c r="H4" i="8"/>
  <c r="I4" i="8" s="1"/>
  <c r="H5" i="8"/>
  <c r="I5" i="8" s="1"/>
  <c r="H6" i="8"/>
  <c r="H8" i="8"/>
  <c r="I8" i="8"/>
  <c r="H9" i="8"/>
  <c r="I9" i="8"/>
  <c r="H11" i="8"/>
  <c r="H12" i="8"/>
  <c r="I12" i="8" s="1"/>
  <c r="H14" i="8"/>
  <c r="I14" i="8" s="1"/>
  <c r="H15" i="8"/>
  <c r="H16" i="8"/>
  <c r="I16" i="8"/>
  <c r="H17" i="8"/>
  <c r="I17" i="8"/>
  <c r="H18" i="8"/>
  <c r="I18" i="8" s="1"/>
  <c r="H19" i="8"/>
  <c r="I19" i="8"/>
  <c r="H20" i="8"/>
  <c r="H21" i="8"/>
  <c r="I21" i="8" s="1"/>
  <c r="H22" i="8"/>
  <c r="H23" i="8"/>
  <c r="I23" i="8" s="1"/>
  <c r="H24" i="8"/>
  <c r="I24" i="8"/>
  <c r="H25" i="8"/>
  <c r="I25" i="8" s="1"/>
  <c r="H26" i="8"/>
  <c r="I26" i="8"/>
  <c r="H27" i="8"/>
  <c r="I27" i="8" s="1"/>
  <c r="H28" i="8"/>
  <c r="H30" i="8"/>
  <c r="I30" i="8" s="1"/>
  <c r="H31" i="8"/>
  <c r="I31" i="8" s="1"/>
  <c r="H32" i="8"/>
  <c r="I32" i="8"/>
  <c r="H33" i="8"/>
  <c r="I33" i="8" s="1"/>
  <c r="H34" i="8"/>
  <c r="I34" i="8" s="1"/>
  <c r="H35" i="8"/>
  <c r="I35" i="8" s="1"/>
  <c r="H36" i="8"/>
  <c r="I36" i="8"/>
  <c r="H37" i="8"/>
  <c r="I37" i="8" s="1"/>
  <c r="H2" i="8"/>
  <c r="M4" i="8" s="1"/>
  <c r="I6" i="8"/>
  <c r="I11" i="8"/>
  <c r="I15" i="8"/>
  <c r="I20" i="8"/>
  <c r="I22" i="8"/>
  <c r="I28" i="8"/>
  <c r="G3" i="8"/>
  <c r="F3" i="8" s="1"/>
  <c r="G4" i="8"/>
  <c r="F4" i="8"/>
  <c r="G5" i="8"/>
  <c r="F5" i="8" s="1"/>
  <c r="G6" i="8"/>
  <c r="F6" i="8" s="1"/>
  <c r="G7" i="8"/>
  <c r="F7" i="8" s="1"/>
  <c r="G8" i="8"/>
  <c r="F8" i="8"/>
  <c r="G9" i="8"/>
  <c r="F9" i="8" s="1"/>
  <c r="G10" i="8"/>
  <c r="F10" i="8" s="1"/>
  <c r="G11" i="8"/>
  <c r="F11" i="8" s="1"/>
  <c r="G12" i="8"/>
  <c r="F12" i="8"/>
  <c r="G13" i="8"/>
  <c r="F13" i="8" s="1"/>
  <c r="G14" i="8"/>
  <c r="F14" i="8" s="1"/>
  <c r="G15" i="8"/>
  <c r="F15" i="8" s="1"/>
  <c r="G16" i="8"/>
  <c r="F16" i="8"/>
  <c r="G17" i="8"/>
  <c r="F17" i="8" s="1"/>
  <c r="G18" i="8"/>
  <c r="F18" i="8" s="1"/>
  <c r="G19" i="8"/>
  <c r="F19" i="8" s="1"/>
  <c r="G20" i="8"/>
  <c r="F20" i="8"/>
  <c r="G21" i="8"/>
  <c r="F21" i="8" s="1"/>
  <c r="G22" i="8"/>
  <c r="F22" i="8" s="1"/>
  <c r="G23" i="8"/>
  <c r="F23" i="8" s="1"/>
  <c r="G24" i="8"/>
  <c r="F24" i="8"/>
  <c r="G25" i="8"/>
  <c r="F25" i="8" s="1"/>
  <c r="G26" i="8"/>
  <c r="F26" i="8" s="1"/>
  <c r="G27" i="8"/>
  <c r="F27" i="8" s="1"/>
  <c r="G28" i="8"/>
  <c r="F28" i="8"/>
  <c r="G29" i="8"/>
  <c r="F29" i="8" s="1"/>
  <c r="G30" i="8"/>
  <c r="F30" i="8" s="1"/>
  <c r="G31" i="8"/>
  <c r="F31" i="8" s="1"/>
  <c r="G32" i="8"/>
  <c r="F32" i="8"/>
  <c r="G33" i="8"/>
  <c r="F33" i="8" s="1"/>
  <c r="G34" i="8"/>
  <c r="F34" i="8" s="1"/>
  <c r="G35" i="8"/>
  <c r="F35" i="8" s="1"/>
  <c r="G36" i="8"/>
  <c r="F36" i="8"/>
  <c r="G37" i="8"/>
  <c r="F37" i="8" s="1"/>
  <c r="G38" i="8"/>
  <c r="F38" i="8" s="1"/>
  <c r="G2" i="8"/>
  <c r="F2" i="8" s="1"/>
  <c r="T4" i="8"/>
  <c r="I2" i="8" l="1"/>
  <c r="M8" i="8"/>
  <c r="N8" i="8"/>
  <c r="L8" i="8" s="1"/>
  <c r="U8" i="8"/>
  <c r="T8" i="8"/>
  <c r="U4" i="8" l="1"/>
  <c r="S4" i="8" s="1"/>
  <c r="N4" i="8"/>
  <c r="O4" i="8" s="1"/>
  <c r="P4" i="8" s="1"/>
  <c r="Q4" i="8" s="1"/>
  <c r="S8" i="8"/>
</calcChain>
</file>

<file path=xl/sharedStrings.xml><?xml version="1.0" encoding="utf-8"?>
<sst xmlns="http://schemas.openxmlformats.org/spreadsheetml/2006/main" count="1599" uniqueCount="326">
  <si>
    <t>To navigate the workbook, you may click on the tabs at the bottom of the screen or by clicking the</t>
  </si>
  <si>
    <t>You can print any of the pages in the workbook. Each page is formatted to print on standard, 8.5" x 11"</t>
  </si>
  <si>
    <t>paper, and will be one page wide by the appropriate number of pages long.</t>
  </si>
  <si>
    <t>Notes on database:</t>
  </si>
  <si>
    <t>Data can be from a manufacturer, a supplier, or a third party, and is listed in the "Type Report" column.</t>
  </si>
  <si>
    <t>Manufacturer information on PacBay was obtained from the 2016 Catalog</t>
  </si>
  <si>
    <t>Manufacturer information on NFC was obtained from their published "Complete Spec Sheet"</t>
  </si>
  <si>
    <t>Manufacturer information on Point Blank was from their website</t>
  </si>
  <si>
    <t>You may sort the database using any of the filters on row 5. (be sure to clear the filter when starting over)</t>
  </si>
  <si>
    <t>Other than accessing the filter in the database, you are not able to select or choose any other data on the</t>
  </si>
  <si>
    <t>page. You can, however, scroll up and down to view data.</t>
  </si>
  <si>
    <t>Notes on the Calculator:</t>
  </si>
  <si>
    <t>You can convert ERN, Cents, Grams, or Grains to any of the other metrics by choosing the appropriate</t>
  </si>
  <si>
    <t xml:space="preserve"> cell  which  is  highlighted  in</t>
  </si>
  <si>
    <t>yellow</t>
  </si>
  <si>
    <r>
      <t xml:space="preserve">You also have access to the </t>
    </r>
    <r>
      <rPr>
        <sz val="11"/>
        <color indexed="44"/>
        <rFont val="Calibri"/>
        <family val="2"/>
      </rPr>
      <t>blue</t>
    </r>
    <r>
      <rPr>
        <sz val="11"/>
        <color theme="1"/>
        <rFont val="Calibri"/>
        <family val="2"/>
        <scheme val="minor"/>
      </rPr>
      <t xml:space="preserve"> shaded "work area" to make notes and calculations as needed</t>
    </r>
  </si>
  <si>
    <t>If you wish to include blank data that you have measured yourself, please fill in the information listed</t>
  </si>
  <si>
    <t>Your Name</t>
  </si>
  <si>
    <t>Blank Manufacturer</t>
  </si>
  <si>
    <t>Blank Series</t>
  </si>
  <si>
    <t>Blank Model</t>
  </si>
  <si>
    <t>Length in inches</t>
  </si>
  <si>
    <t># of pieces</t>
  </si>
  <si>
    <t>Stated Power</t>
  </si>
  <si>
    <t>Stated Action</t>
  </si>
  <si>
    <t>Butt Measurement</t>
  </si>
  <si>
    <t>Tip Measurement</t>
  </si>
  <si>
    <t>Weight</t>
  </si>
  <si>
    <t>Measured IP</t>
  </si>
  <si>
    <t>Measured AA</t>
  </si>
  <si>
    <t>Application</t>
  </si>
  <si>
    <t>Date when purchased</t>
  </si>
  <si>
    <t>Type Report</t>
  </si>
  <si>
    <t>Manufacturer</t>
  </si>
  <si>
    <t>Series</t>
  </si>
  <si>
    <t>Model</t>
  </si>
  <si>
    <t>Length</t>
  </si>
  <si>
    <t>Pieces</t>
  </si>
  <si>
    <t>Power</t>
  </si>
  <si>
    <t>Action</t>
  </si>
  <si>
    <t>Butt</t>
  </si>
  <si>
    <t>TipTop</t>
  </si>
  <si>
    <t>IP Grams</t>
  </si>
  <si>
    <t>AA</t>
  </si>
  <si>
    <t>Date</t>
  </si>
  <si>
    <t>PacBay</t>
  </si>
  <si>
    <t>Quickline</t>
  </si>
  <si>
    <t>QLMBC782</t>
  </si>
  <si>
    <t>M</t>
  </si>
  <si>
    <t>F</t>
  </si>
  <si>
    <t>Mag Bass</t>
  </si>
  <si>
    <t>QLMBC783</t>
  </si>
  <si>
    <t>MH</t>
  </si>
  <si>
    <t>QLMBC784</t>
  </si>
  <si>
    <t>QLMBC785</t>
  </si>
  <si>
    <t>H</t>
  </si>
  <si>
    <t>QLMBC843</t>
  </si>
  <si>
    <t>QLMBC844</t>
  </si>
  <si>
    <t>XF</t>
  </si>
  <si>
    <t>QLMBC845</t>
  </si>
  <si>
    <t>QLMBC846</t>
  </si>
  <si>
    <t>QLMBC904</t>
  </si>
  <si>
    <t>QLP841</t>
  </si>
  <si>
    <t>L</t>
  </si>
  <si>
    <t>MF</t>
  </si>
  <si>
    <t>Popping</t>
  </si>
  <si>
    <t>QLP842</t>
  </si>
  <si>
    <t>ML</t>
  </si>
  <si>
    <t>QLP843</t>
  </si>
  <si>
    <t>QLP844</t>
  </si>
  <si>
    <t>QLP902</t>
  </si>
  <si>
    <t>QLP903</t>
  </si>
  <si>
    <t>QLP904</t>
  </si>
  <si>
    <t>QLSJ780</t>
  </si>
  <si>
    <t>UL</t>
  </si>
  <si>
    <t>Spin Jig</t>
  </si>
  <si>
    <t>QLSJ781</t>
  </si>
  <si>
    <t>QLSJ782</t>
  </si>
  <si>
    <t>QLSJ783</t>
  </si>
  <si>
    <t>QLSJ902</t>
  </si>
  <si>
    <t>QLSJ903</t>
  </si>
  <si>
    <t>QLSJ904</t>
  </si>
  <si>
    <t>NFC</t>
  </si>
  <si>
    <t>HM-MB661-1</t>
  </si>
  <si>
    <t>HM-MB662-1</t>
  </si>
  <si>
    <t>HM-MB663-1</t>
  </si>
  <si>
    <t>HM-MB664-1</t>
  </si>
  <si>
    <t>HM-MB665-1</t>
  </si>
  <si>
    <t>HM-MB666-1</t>
  </si>
  <si>
    <t>HM-MB667-1</t>
  </si>
  <si>
    <t>MAG L</t>
  </si>
  <si>
    <t>HM-MB668-1</t>
  </si>
  <si>
    <t>MAG M</t>
  </si>
  <si>
    <t>HM-MB705-1</t>
  </si>
  <si>
    <t>HM-MB709-1</t>
  </si>
  <si>
    <t>MAG H</t>
  </si>
  <si>
    <t>MOD F</t>
  </si>
  <si>
    <t>HM-MB805-1</t>
  </si>
  <si>
    <t>HM-MB806-1</t>
  </si>
  <si>
    <t>HM-MB807-1</t>
  </si>
  <si>
    <t>HM-MB808-1</t>
  </si>
  <si>
    <t>HM-MB809-1</t>
  </si>
  <si>
    <t>HM-Flip766-1</t>
  </si>
  <si>
    <t>MOD</t>
  </si>
  <si>
    <t>Flippin'</t>
  </si>
  <si>
    <t>HM-DS760-1</t>
  </si>
  <si>
    <t>FINESSE</t>
  </si>
  <si>
    <t>Drop Shot</t>
  </si>
  <si>
    <t>HM-DS761-1</t>
  </si>
  <si>
    <t>HM-SJ762-2</t>
  </si>
  <si>
    <t>HM-SJ762-1</t>
  </si>
  <si>
    <t>HM-SJ803-1</t>
  </si>
  <si>
    <t>HM-SJ804-1</t>
  </si>
  <si>
    <t>HM-St962-2</t>
  </si>
  <si>
    <t>Steelhead</t>
  </si>
  <si>
    <t>HM-St1065-2</t>
  </si>
  <si>
    <t>HM-St1302-2</t>
  </si>
  <si>
    <t>HM-FL1363-3</t>
  </si>
  <si>
    <t>Float</t>
  </si>
  <si>
    <t>HM-SW765-1</t>
  </si>
  <si>
    <t>Saltwater</t>
  </si>
  <si>
    <t>IM-C562-1</t>
  </si>
  <si>
    <t>Casting</t>
  </si>
  <si>
    <t>IM-C564-1</t>
  </si>
  <si>
    <t>IM-C565-1</t>
  </si>
  <si>
    <t>IM-C601-1</t>
  </si>
  <si>
    <t>IM-C602-1</t>
  </si>
  <si>
    <t>IM-C603-1</t>
  </si>
  <si>
    <t>IM-C604-1</t>
  </si>
  <si>
    <t>IM-C605-1</t>
  </si>
  <si>
    <t>IM-C606-1</t>
  </si>
  <si>
    <t>IM-MB661-1</t>
  </si>
  <si>
    <t>IM-MB662-1</t>
  </si>
  <si>
    <t>IM-MB663-1</t>
  </si>
  <si>
    <t>IM-MB664-1</t>
  </si>
  <si>
    <t>IM-MB665-1</t>
  </si>
  <si>
    <t>IM-MB666-1</t>
  </si>
  <si>
    <t>IM-MB667-1</t>
  </si>
  <si>
    <t>IM-MB668-1</t>
  </si>
  <si>
    <t>IM-MB669-1</t>
  </si>
  <si>
    <t>IM-MB704-1</t>
  </si>
  <si>
    <t>IM-MB705-1</t>
  </si>
  <si>
    <t>IM-MB708-1</t>
  </si>
  <si>
    <t>IM-MB709-1</t>
  </si>
  <si>
    <t>IM-MB739-1</t>
  </si>
  <si>
    <t>IM-MB805-1</t>
  </si>
  <si>
    <t>IM-MB806-1</t>
  </si>
  <si>
    <t>IM-MB807-1</t>
  </si>
  <si>
    <t>IM-MB808-1</t>
  </si>
  <si>
    <t>IM-MB809-1</t>
  </si>
  <si>
    <t>IM-CB661-1</t>
  </si>
  <si>
    <t>Crank Bait</t>
  </si>
  <si>
    <t>IM-CB701-1</t>
  </si>
  <si>
    <t>IM-CB704-1</t>
  </si>
  <si>
    <t>IM-CB7111-1</t>
  </si>
  <si>
    <t>IM-Flip766-1</t>
  </si>
  <si>
    <t>IM-Flip769-1</t>
  </si>
  <si>
    <t>IM-SB540-1</t>
  </si>
  <si>
    <t>Spin Bass</t>
  </si>
  <si>
    <t>IM-SB5100-1</t>
  </si>
  <si>
    <t>IM-SB601-1</t>
  </si>
  <si>
    <t>IM-SB602-1</t>
  </si>
  <si>
    <t>IM-SB603-1</t>
  </si>
  <si>
    <t>IM-SB604-1</t>
  </si>
  <si>
    <t>IM-DS6107-1</t>
  </si>
  <si>
    <t>IM-DS761-1</t>
  </si>
  <si>
    <t>IM-SJ543-1</t>
  </si>
  <si>
    <t>IM-SJ545-1</t>
  </si>
  <si>
    <t>IM-SJ603-1</t>
  </si>
  <si>
    <t>IM-SJ604-1</t>
  </si>
  <si>
    <t>IM-SJ605-1</t>
  </si>
  <si>
    <t>IM-SJ606-1</t>
  </si>
  <si>
    <t>IM-SJ607-1</t>
  </si>
  <si>
    <t>IM-SJ705-1</t>
  </si>
  <si>
    <t>IM-SJ706-1</t>
  </si>
  <si>
    <t>IM-SJ762-1</t>
  </si>
  <si>
    <t>IM-SJ803-1</t>
  </si>
  <si>
    <t>IM-SJ804-1</t>
  </si>
  <si>
    <t>IM-FW461-1</t>
  </si>
  <si>
    <t>Fresh Water</t>
  </si>
  <si>
    <t>IM-FW501-1</t>
  </si>
  <si>
    <t>IM-FW561-1</t>
  </si>
  <si>
    <t>IM-FW562-2</t>
  </si>
  <si>
    <t>IM-FW601-1</t>
  </si>
  <si>
    <t>IM-FW602-1</t>
  </si>
  <si>
    <t>IM-FW602-2</t>
  </si>
  <si>
    <t>IM-FW661-1</t>
  </si>
  <si>
    <t>IM-FW662-1</t>
  </si>
  <si>
    <t>IM-FW662-2</t>
  </si>
  <si>
    <t>IM-FW664-2</t>
  </si>
  <si>
    <t>IM-FW701-1</t>
  </si>
  <si>
    <t>IM-FW702-1</t>
  </si>
  <si>
    <t>IM-FW702-2</t>
  </si>
  <si>
    <t>IM-FW704-1</t>
  </si>
  <si>
    <t>IM-St804-2</t>
  </si>
  <si>
    <t>IM-St862-2</t>
  </si>
  <si>
    <t>S</t>
  </si>
  <si>
    <t>IM-St865-2</t>
  </si>
  <si>
    <t>IM-St902-2</t>
  </si>
  <si>
    <t>IM-St904-2</t>
  </si>
  <si>
    <t>IM-St905-2</t>
  </si>
  <si>
    <t>IM-St960-2</t>
  </si>
  <si>
    <t>IM-St961-2</t>
  </si>
  <si>
    <t>IM-St962-2</t>
  </si>
  <si>
    <t>IM-St1002-2</t>
  </si>
  <si>
    <t>IM-St1065-2</t>
  </si>
  <si>
    <t>IM-St1134-2</t>
  </si>
  <si>
    <t>IM-StN1162-2</t>
  </si>
  <si>
    <t>IM-StN1163-2</t>
  </si>
  <si>
    <t>IM-StN1164-2</t>
  </si>
  <si>
    <t>IM-ST1302-2</t>
  </si>
  <si>
    <t>IM-SA905-2</t>
  </si>
  <si>
    <t>Salmon</t>
  </si>
  <si>
    <t>IM-SA906-2</t>
  </si>
  <si>
    <t>IM-SA1064-2</t>
  </si>
  <si>
    <t>IM-SA1065-2</t>
  </si>
  <si>
    <t>IM-SA1235-2</t>
  </si>
  <si>
    <t>IM-FL1364-3</t>
  </si>
  <si>
    <t>IM-BB805-1</t>
  </si>
  <si>
    <t>Back Bounce</t>
  </si>
  <si>
    <t>IM-BB806-1</t>
  </si>
  <si>
    <t>IM-BB806-2</t>
  </si>
  <si>
    <t>IM-BB809-1</t>
  </si>
  <si>
    <t>IM-HS720-2</t>
  </si>
  <si>
    <t>Hot Shot</t>
  </si>
  <si>
    <t>IM-HS760-1</t>
  </si>
  <si>
    <t>IM-HS7600-1</t>
  </si>
  <si>
    <t>IM-HS760-2</t>
  </si>
  <si>
    <t>IM-HS761-2</t>
  </si>
  <si>
    <t>IM-HS790-1</t>
  </si>
  <si>
    <t>IM-HS821-1</t>
  </si>
  <si>
    <t>IM-HS822-1</t>
  </si>
  <si>
    <t>IM-HS881-2</t>
  </si>
  <si>
    <t>IM-HS885-2</t>
  </si>
  <si>
    <t>IM-SW703-1</t>
  </si>
  <si>
    <t>IM-SW704-1</t>
  </si>
  <si>
    <t>IM-SW764-1</t>
  </si>
  <si>
    <t>IM-SW765-1</t>
  </si>
  <si>
    <t>SM-MB661-1</t>
  </si>
  <si>
    <t>SM-MB662-1</t>
  </si>
  <si>
    <t>SM-MB663-1</t>
  </si>
  <si>
    <t>SM-MB664-1</t>
  </si>
  <si>
    <t>SM-MB665-1</t>
  </si>
  <si>
    <t>SM-MB666-1</t>
  </si>
  <si>
    <t>SM-MB668-1</t>
  </si>
  <si>
    <t>SM-MB669-1</t>
  </si>
  <si>
    <t>SM-MB705-1</t>
  </si>
  <si>
    <t>SM-MB709-1</t>
  </si>
  <si>
    <t>SM-MB739-1</t>
  </si>
  <si>
    <t>SM-CB661-1</t>
  </si>
  <si>
    <t>SM-CB701-1</t>
  </si>
  <si>
    <t>SM-CB704-1</t>
  </si>
  <si>
    <t>SM-CB7111-1</t>
  </si>
  <si>
    <t>SM-Flip766-1</t>
  </si>
  <si>
    <t>SM-Flip769-1</t>
  </si>
  <si>
    <t>SM-SB5100-1</t>
  </si>
  <si>
    <t>SM-SB602-1</t>
  </si>
  <si>
    <t>SM-SB603-1</t>
  </si>
  <si>
    <t>SM-SB604-1</t>
  </si>
  <si>
    <t>SM-SJ481-1</t>
  </si>
  <si>
    <t>SM-SJ541-1</t>
  </si>
  <si>
    <t>SM-SJ543-1</t>
  </si>
  <si>
    <t>SM-SJ545-1</t>
  </si>
  <si>
    <t>SM-SJ603-1</t>
  </si>
  <si>
    <t>SM-SJ604-1</t>
  </si>
  <si>
    <t>SM-SJ605-1</t>
  </si>
  <si>
    <t>SM-SJ606-1</t>
  </si>
  <si>
    <t>SM-SJ607-1</t>
  </si>
  <si>
    <t>SM-SJ705-1</t>
  </si>
  <si>
    <t>SM-SA905-2</t>
  </si>
  <si>
    <t>SM-SA9115-2</t>
  </si>
  <si>
    <t>SM-SA1064-2</t>
  </si>
  <si>
    <t>SM-SA1065-2</t>
  </si>
  <si>
    <t>SM-HS828-1</t>
  </si>
  <si>
    <t>Point Blank</t>
  </si>
  <si>
    <t>PB661LF</t>
  </si>
  <si>
    <t>PB661MLF</t>
  </si>
  <si>
    <t>PB661MXF</t>
  </si>
  <si>
    <t>PB691MLXF</t>
  </si>
  <si>
    <t>PB691MXF</t>
  </si>
  <si>
    <t>PB691MHXF</t>
  </si>
  <si>
    <t>PB701LXF</t>
  </si>
  <si>
    <t>PB701MLF</t>
  </si>
  <si>
    <t>PB701MF</t>
  </si>
  <si>
    <t>PB701MHF</t>
  </si>
  <si>
    <t>PB731MLF</t>
  </si>
  <si>
    <t>PB731MXF</t>
  </si>
  <si>
    <t>PB731MHXF</t>
  </si>
  <si>
    <t>PB731HXF</t>
  </si>
  <si>
    <t>PB761MF</t>
  </si>
  <si>
    <t>PB761MHF</t>
  </si>
  <si>
    <t>PB761HF</t>
  </si>
  <si>
    <t>PB761XXHMF</t>
  </si>
  <si>
    <t>XXH</t>
  </si>
  <si>
    <t>PB761XXHF</t>
  </si>
  <si>
    <t>User</t>
  </si>
  <si>
    <t>Rainshadow</t>
  </si>
  <si>
    <t>Immortal</t>
  </si>
  <si>
    <t>IMMC72MH</t>
  </si>
  <si>
    <t>ERN / TP / PR</t>
  </si>
  <si>
    <t>IP (Grains)</t>
  </si>
  <si>
    <t>Grams</t>
  </si>
  <si>
    <t>Cents</t>
  </si>
  <si>
    <t>Slope</t>
  </si>
  <si>
    <t>y-intercept</t>
  </si>
  <si>
    <t>1 cent:</t>
  </si>
  <si>
    <t>Convert ERN to Grains, Pennies, &amp; Grams</t>
  </si>
  <si>
    <t>Convert Grains to ERN, Pennies, &amp; Grams</t>
  </si>
  <si>
    <t>ERN</t>
  </si>
  <si>
    <t>y-int</t>
  </si>
  <si>
    <t>Grains</t>
  </si>
  <si>
    <t>Pennies</t>
  </si>
  <si>
    <t>Convert Pennies to ERN, Grams, &amp; Grains</t>
  </si>
  <si>
    <t>Convert Grams to ERN, Pennies, &amp; Grains</t>
  </si>
  <si>
    <t>Work Area</t>
  </si>
  <si>
    <t>LMX HM</t>
  </si>
  <si>
    <t>LMX IM</t>
  </si>
  <si>
    <t>LMX SM</t>
  </si>
  <si>
    <t>MSRP Data has been removed from the database - this is to limit revisions due to price increases</t>
  </si>
  <si>
    <t>in the cells below, copy and paste it into an email to info@northforkcomposites.com</t>
  </si>
  <si>
    <t>Rod Rodbuilder</t>
  </si>
  <si>
    <r>
      <rPr>
        <sz val="11"/>
        <color theme="4"/>
        <rFont val="Calibri"/>
        <family val="2"/>
      </rPr>
      <t>BLUE</t>
    </r>
    <r>
      <rPr>
        <sz val="11"/>
        <color theme="1"/>
        <rFont val="Calibri"/>
        <family val="2"/>
        <scheme val="minor"/>
      </rPr>
      <t xml:space="preserve"> icons on each page.</t>
    </r>
  </si>
  <si>
    <t>Original Version of this calculator was developed by Gib Portwood. Rodbuilders Thank You, Gib.</t>
  </si>
  <si>
    <t>IM-HS883-2</t>
  </si>
  <si>
    <t>SM-HS790-1</t>
  </si>
  <si>
    <t>SM-HS760-1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</si>
</sst>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&quot;''&quot;"/>
    <numFmt numFmtId="165" formatCode="&quot;$&quot;#,##0.00"/>
    <numFmt numFmtId="166" formatCode="[$-409]d\-mmm\-yyyy;@"/>
    <numFmt numFmtId="167" formatCode="0.0"/>
    <numFmt numFmtId="168" formatCode="0.000"/>
    <numFmt numFmtId="169" formatCode="#,##0.0"/>
  </numFmts>
  <fonts count="10" x14ac:knownFonts="1">
    <font>
      <sz val="11"/>
      <color theme="1"/>
      <name val="Calibri"/>
      <family val="2"/>
      <scheme val="minor"/>
    </font>
    <font>
      <sz val="11"/>
      <color indexed="44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1"/>
      <color theme="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indexed="64"/>
      </top>
      <bottom style="medium">
        <color theme="3" tint="0.59996337778862885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medium">
        <color indexed="64"/>
      </bottom>
      <diagonal/>
    </border>
    <border>
      <left style="medium">
        <color indexed="64"/>
      </left>
      <right style="medium">
        <color theme="3" tint="0.59996337778862885"/>
      </right>
      <top style="medium">
        <color indexed="64"/>
      </top>
      <bottom style="medium">
        <color theme="3" tint="0.59996337778862885"/>
      </bottom>
      <diagonal/>
    </border>
    <border>
      <left style="medium">
        <color theme="3" tint="0.59996337778862885"/>
      </left>
      <right style="medium">
        <color indexed="64"/>
      </right>
      <top style="medium">
        <color indexed="64"/>
      </top>
      <bottom style="medium">
        <color theme="3" tint="0.59996337778862885"/>
      </bottom>
      <diagonal/>
    </border>
    <border>
      <left style="medium">
        <color indexed="64"/>
      </left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 style="medium">
        <color theme="3" tint="0.59996337778862885"/>
      </left>
      <right style="medium">
        <color indexed="64"/>
      </right>
      <top style="medium">
        <color theme="3" tint="0.59996337778862885"/>
      </top>
      <bottom style="medium">
        <color theme="3" tint="0.59996337778862885"/>
      </bottom>
      <diagonal/>
    </border>
    <border>
      <left style="medium">
        <color indexed="64"/>
      </left>
      <right style="medium">
        <color theme="3" tint="0.59996337778862885"/>
      </right>
      <top style="medium">
        <color theme="3" tint="0.59996337778862885"/>
      </top>
      <bottom style="medium">
        <color indexed="64"/>
      </bottom>
      <diagonal/>
    </border>
    <border>
      <left style="medium">
        <color theme="3" tint="0.59996337778862885"/>
      </left>
      <right style="medium">
        <color indexed="64"/>
      </right>
      <top style="medium">
        <color theme="3" tint="0.59996337778862885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5">
    <xf numFmtId="0" fontId="0" fillId="0" borderId="0" xfId="0"/>
    <xf numFmtId="0" fontId="4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/>
    <xf numFmtId="2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/>
    <xf numFmtId="0" fontId="0" fillId="2" borderId="0" xfId="0" applyFill="1" applyProtection="1">
      <protection locked="0"/>
    </xf>
    <xf numFmtId="4" fontId="0" fillId="2" borderId="0" xfId="0" applyNumberFormat="1" applyFill="1" applyProtection="1">
      <protection locked="0"/>
    </xf>
    <xf numFmtId="0" fontId="0" fillId="2" borderId="0" xfId="0" applyFill="1" applyAlignment="1">
      <alignment horizontal="center" wrapText="1"/>
    </xf>
    <xf numFmtId="0" fontId="5" fillId="2" borderId="0" xfId="0" applyFont="1" applyFill="1"/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5" fillId="2" borderId="1" xfId="0" applyFont="1" applyFill="1" applyBorder="1"/>
    <xf numFmtId="0" fontId="5" fillId="2" borderId="2" xfId="0" applyFont="1" applyFill="1" applyBorder="1"/>
    <xf numFmtId="0" fontId="6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5" fillId="2" borderId="4" xfId="0" applyFont="1" applyFill="1" applyBorder="1"/>
    <xf numFmtId="0" fontId="5" fillId="2" borderId="5" xfId="0" applyFont="1" applyFill="1" applyBorder="1"/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3" borderId="6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4" fontId="6" fillId="2" borderId="1" xfId="0" applyNumberFormat="1" applyFont="1" applyFill="1" applyBorder="1" applyAlignment="1">
      <alignment horizontal="center"/>
    </xf>
    <xf numFmtId="4" fontId="5" fillId="2" borderId="0" xfId="0" applyNumberFormat="1" applyFont="1" applyFill="1"/>
    <xf numFmtId="0" fontId="5" fillId="4" borderId="16" xfId="0" applyFont="1" applyFill="1" applyBorder="1" applyProtection="1">
      <protection locked="0"/>
    </xf>
    <xf numFmtId="4" fontId="5" fillId="4" borderId="16" xfId="0" applyNumberFormat="1" applyFont="1" applyFill="1" applyBorder="1" applyProtection="1">
      <protection locked="0"/>
    </xf>
    <xf numFmtId="0" fontId="5" fillId="4" borderId="17" xfId="0" applyFont="1" applyFill="1" applyBorder="1" applyProtection="1">
      <protection locked="0"/>
    </xf>
    <xf numFmtId="4" fontId="5" fillId="4" borderId="17" xfId="0" applyNumberFormat="1" applyFont="1" applyFill="1" applyBorder="1" applyProtection="1">
      <protection locked="0"/>
    </xf>
    <xf numFmtId="0" fontId="5" fillId="4" borderId="18" xfId="0" applyFont="1" applyFill="1" applyBorder="1" applyProtection="1">
      <protection locked="0"/>
    </xf>
    <xf numFmtId="4" fontId="5" fillId="4" borderId="18" xfId="0" applyNumberFormat="1" applyFont="1" applyFill="1" applyBorder="1" applyProtection="1">
      <protection locked="0"/>
    </xf>
    <xf numFmtId="0" fontId="5" fillId="4" borderId="19" xfId="0" applyFont="1" applyFill="1" applyBorder="1" applyProtection="1">
      <protection locked="0"/>
    </xf>
    <xf numFmtId="0" fontId="5" fillId="4" borderId="20" xfId="0" applyFont="1" applyFill="1" applyBorder="1" applyProtection="1">
      <protection locked="0"/>
    </xf>
    <xf numFmtId="0" fontId="5" fillId="4" borderId="21" xfId="0" applyFont="1" applyFill="1" applyBorder="1" applyProtection="1">
      <protection locked="0"/>
    </xf>
    <xf numFmtId="0" fontId="5" fillId="4" borderId="22" xfId="0" applyFont="1" applyFill="1" applyBorder="1" applyProtection="1">
      <protection locked="0"/>
    </xf>
    <xf numFmtId="4" fontId="5" fillId="4" borderId="21" xfId="0" applyNumberFormat="1" applyFont="1" applyFill="1" applyBorder="1" applyProtection="1">
      <protection locked="0"/>
    </xf>
    <xf numFmtId="0" fontId="5" fillId="4" borderId="23" xfId="0" applyFont="1" applyFill="1" applyBorder="1" applyProtection="1">
      <protection locked="0"/>
    </xf>
    <xf numFmtId="0" fontId="5" fillId="4" borderId="24" xfId="0" applyFont="1" applyFill="1" applyBorder="1" applyProtection="1">
      <protection locked="0"/>
    </xf>
    <xf numFmtId="0" fontId="7" fillId="0" borderId="0" xfId="0" applyFont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168" fontId="7" fillId="0" borderId="0" xfId="0" applyNumberFormat="1" applyFont="1" applyAlignment="1" applyProtection="1">
      <alignment horizontal="center"/>
      <protection hidden="1"/>
    </xf>
    <xf numFmtId="167" fontId="7" fillId="0" borderId="0" xfId="0" applyNumberFormat="1" applyFont="1" applyAlignment="1" applyProtection="1">
      <alignment horizont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4" fontId="7" fillId="0" borderId="0" xfId="0" applyNumberFormat="1" applyFont="1" applyAlignment="1" applyProtection="1">
      <alignment horizontal="center"/>
      <protection hidden="1"/>
    </xf>
    <xf numFmtId="166" fontId="7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168" fontId="0" fillId="0" borderId="0" xfId="0" applyNumberFormat="1" applyAlignment="1" applyProtection="1">
      <alignment horizontal="center"/>
      <protection hidden="1"/>
    </xf>
    <xf numFmtId="167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165" fontId="7" fillId="0" borderId="0" xfId="0" applyNumberFormat="1" applyFont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3" fillId="2" borderId="0" xfId="2" applyFill="1" applyProtection="1">
      <protection hidden="1"/>
    </xf>
    <xf numFmtId="49" fontId="0" fillId="2" borderId="0" xfId="0" applyNumberFormat="1" applyFill="1" applyProtection="1">
      <protection hidden="1"/>
    </xf>
    <xf numFmtId="164" fontId="0" fillId="2" borderId="0" xfId="0" applyNumberForma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center"/>
      <protection hidden="1"/>
    </xf>
    <xf numFmtId="168" fontId="0" fillId="2" borderId="0" xfId="0" applyNumberFormat="1" applyFill="1" applyAlignment="1" applyProtection="1">
      <alignment horizontal="center"/>
      <protection hidden="1"/>
    </xf>
    <xf numFmtId="167" fontId="0" fillId="2" borderId="0" xfId="0" applyNumberFormat="1" applyFill="1" applyAlignment="1" applyProtection="1">
      <alignment horizontal="center"/>
      <protection hidden="1"/>
    </xf>
    <xf numFmtId="2" fontId="0" fillId="2" borderId="0" xfId="0" applyNumberFormat="1" applyFill="1" applyAlignment="1" applyProtection="1">
      <alignment horizontal="center"/>
      <protection hidden="1"/>
    </xf>
    <xf numFmtId="4" fontId="0" fillId="2" borderId="0" xfId="0" applyNumberFormat="1" applyFill="1" applyAlignment="1" applyProtection="1">
      <alignment horizontal="center"/>
      <protection hidden="1"/>
    </xf>
    <xf numFmtId="165" fontId="0" fillId="2" borderId="0" xfId="0" applyNumberFormat="1" applyFill="1" applyProtection="1">
      <protection hidden="1"/>
    </xf>
    <xf numFmtId="166" fontId="0" fillId="2" borderId="0" xfId="0" applyNumberFormat="1" applyFill="1" applyAlignment="1" applyProtection="1">
      <alignment horizontal="center"/>
      <protection hidden="1"/>
    </xf>
    <xf numFmtId="0" fontId="4" fillId="3" borderId="0" xfId="0" applyFont="1" applyFill="1"/>
    <xf numFmtId="0" fontId="3" fillId="2" borderId="0" xfId="2" applyFill="1"/>
    <xf numFmtId="0" fontId="0" fillId="2" borderId="8" xfId="0" applyFill="1" applyBorder="1"/>
    <xf numFmtId="0" fontId="0" fillId="2" borderId="9" xfId="0" applyFill="1" applyBorder="1"/>
    <xf numFmtId="169" fontId="5" fillId="2" borderId="5" xfId="0" applyNumberFormat="1" applyFont="1" applyFill="1" applyBorder="1" applyAlignment="1">
      <alignment horizontal="center"/>
    </xf>
    <xf numFmtId="43" fontId="0" fillId="0" borderId="0" xfId="1" applyFont="1" applyProtection="1">
      <protection hidden="1"/>
    </xf>
    <xf numFmtId="0" fontId="0" fillId="5" borderId="10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0" fillId="5" borderId="12" xfId="0" applyFill="1" applyBorder="1" applyAlignment="1" applyProtection="1">
      <protection locked="0"/>
    </xf>
    <xf numFmtId="167" fontId="0" fillId="5" borderId="10" xfId="0" applyNumberFormat="1" applyFill="1" applyBorder="1" applyAlignment="1" applyProtection="1">
      <protection locked="0"/>
    </xf>
    <xf numFmtId="167" fontId="0" fillId="5" borderId="11" xfId="0" applyNumberFormat="1" applyFill="1" applyBorder="1" applyAlignment="1" applyProtection="1">
      <protection locked="0"/>
    </xf>
    <xf numFmtId="167" fontId="0" fillId="5" borderId="12" xfId="0" applyNumberFormat="1" applyFill="1" applyBorder="1" applyAlignment="1" applyProtection="1">
      <protection locked="0"/>
    </xf>
    <xf numFmtId="168" fontId="0" fillId="5" borderId="10" xfId="0" applyNumberFormat="1" applyFill="1" applyBorder="1" applyAlignment="1" applyProtection="1">
      <protection locked="0"/>
    </xf>
    <xf numFmtId="168" fontId="0" fillId="5" borderId="11" xfId="0" applyNumberFormat="1" applyFill="1" applyBorder="1" applyAlignment="1" applyProtection="1">
      <protection locked="0"/>
    </xf>
    <xf numFmtId="168" fontId="0" fillId="5" borderId="12" xfId="0" applyNumberFormat="1" applyFill="1" applyBorder="1" applyAlignment="1" applyProtection="1">
      <protection locked="0"/>
    </xf>
    <xf numFmtId="164" fontId="0" fillId="5" borderId="10" xfId="0" applyNumberFormat="1" applyFill="1" applyBorder="1" applyAlignment="1" applyProtection="1">
      <protection locked="0"/>
    </xf>
    <xf numFmtId="164" fontId="0" fillId="5" borderId="11" xfId="0" applyNumberFormat="1" applyFill="1" applyBorder="1" applyAlignment="1" applyProtection="1">
      <protection locked="0"/>
    </xf>
    <xf numFmtId="164" fontId="0" fillId="5" borderId="12" xfId="0" applyNumberFormat="1" applyFill="1" applyBorder="1" applyAlignment="1" applyProtection="1">
      <protection locked="0"/>
    </xf>
    <xf numFmtId="2" fontId="0" fillId="5" borderId="10" xfId="0" applyNumberFormat="1" applyFill="1" applyBorder="1" applyAlignment="1" applyProtection="1">
      <protection locked="0"/>
    </xf>
    <xf numFmtId="2" fontId="0" fillId="5" borderId="11" xfId="0" applyNumberFormat="1" applyFill="1" applyBorder="1" applyAlignment="1" applyProtection="1">
      <protection locked="0"/>
    </xf>
    <xf numFmtId="2" fontId="0" fillId="5" borderId="12" xfId="0" applyNumberFormat="1" applyFill="1" applyBorder="1" applyAlignment="1" applyProtection="1">
      <protection locked="0"/>
    </xf>
    <xf numFmtId="166" fontId="0" fillId="5" borderId="10" xfId="0" applyNumberFormat="1" applyFill="1" applyBorder="1" applyAlignment="1" applyProtection="1">
      <protection locked="0"/>
    </xf>
    <xf numFmtId="166" fontId="0" fillId="5" borderId="11" xfId="0" applyNumberFormat="1" applyFill="1" applyBorder="1" applyAlignment="1" applyProtection="1">
      <protection locked="0"/>
    </xf>
    <xf numFmtId="166" fontId="0" fillId="5" borderId="12" xfId="0" applyNumberFormat="1" applyFill="1" applyBorder="1" applyAlignment="1" applyProtection="1">
      <protection locked="0"/>
    </xf>
    <xf numFmtId="4" fontId="0" fillId="5" borderId="10" xfId="0" applyNumberFormat="1" applyFill="1" applyBorder="1" applyAlignment="1" applyProtection="1">
      <protection locked="0"/>
    </xf>
    <xf numFmtId="4" fontId="0" fillId="5" borderId="11" xfId="0" applyNumberFormat="1" applyFill="1" applyBorder="1" applyAlignment="1" applyProtection="1">
      <protection locked="0"/>
    </xf>
    <xf numFmtId="4" fontId="0" fillId="5" borderId="12" xfId="0" applyNumberFormat="1" applyFill="1" applyBorder="1" applyAlignment="1" applyProtection="1">
      <protection locked="0"/>
    </xf>
    <xf numFmtId="0" fontId="8" fillId="6" borderId="13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4" fontId="6" fillId="2" borderId="13" xfId="0" applyNumberFormat="1" applyFont="1" applyFill="1" applyBorder="1" applyAlignment="1">
      <alignment horizontal="center"/>
    </xf>
    <xf numFmtId="4" fontId="6" fillId="2" borderId="15" xfId="0" applyNumberFormat="1" applyFont="1" applyFill="1" applyBorder="1" applyAlignment="1">
      <alignment horizontal="center"/>
    </xf>
    <xf numFmtId="4" fontId="6" fillId="2" borderId="14" xfId="0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25">
    <dxf>
      <font>
        <strike val="0"/>
        <outline val="0"/>
        <shadow val="0"/>
        <vertAlign val="baseline"/>
        <sz val="10.5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sz val="10.5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sz val="10.5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0.5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0.5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.5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.5"/>
        <color theme="1"/>
        <name val="Calibri"/>
        <scheme val="minor"/>
      </font>
    </dxf>
    <dxf>
      <numFmt numFmtId="165" formatCode="&quot;$&quot;#,##0.00"/>
      <protection locked="1" hidden="1"/>
    </dxf>
    <dxf>
      <numFmt numFmtId="166" formatCode="[$-409]d\-mmm\-yyyy;@"/>
      <alignment horizontal="center" vertical="bottom" textRotation="0" wrapText="0" indent="0" justifyLastLine="0" shrinkToFit="0" readingOrder="0"/>
      <protection locked="1" hidden="1"/>
    </dxf>
    <dxf>
      <numFmt numFmtId="35" formatCode="_(* #,##0.00_);_(* \(#,##0.00\);_(* &quot;-&quot;??_);_(@_)"/>
      <alignment horizontal="general" vertical="bottom" textRotation="0" wrapText="0" indent="0" justifyLastLine="0" shrinkToFit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numFmt numFmtId="2" formatCode="0.00"/>
      <alignment horizontal="center" vertical="bottom" textRotation="0" wrapText="0" indent="0" justifyLastLine="0" shrinkToFit="0" readingOrder="0"/>
      <protection locked="1" hidden="1"/>
    </dxf>
    <dxf>
      <numFmt numFmtId="167" formatCode="0.0"/>
      <alignment horizontal="center" vertical="bottom" textRotation="0" wrapText="0" indent="0" justifyLastLine="0" shrinkToFit="0" readingOrder="0"/>
      <protection locked="1" hidden="1"/>
    </dxf>
    <dxf>
      <numFmt numFmtId="168" formatCode="0.000"/>
      <alignment horizontal="center" vertical="bottom" textRotation="0" wrapText="0" indent="0" justifyLastLine="0" shrinkToFit="0" readingOrder="0"/>
      <protection locked="1" hidden="1"/>
    </dxf>
    <dxf>
      <numFmt numFmtId="30" formatCode="@"/>
      <alignment horizontal="center" vertical="bottom" textRotation="0" wrapText="0" indent="0" justifyLastLine="0" shrinkToFit="0" readingOrder="0"/>
      <protection locked="1" hidden="1"/>
    </dxf>
    <dxf>
      <numFmt numFmtId="30" formatCode="@"/>
      <alignment horizontal="center" vertical="bottom" textRotation="0" wrapText="0" indent="0" justifyLastLine="0" shrinkToFit="0" readingOrder="0"/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numFmt numFmtId="164" formatCode="0&quot;''&quot;"/>
      <alignment horizontal="center" vertical="bottom" textRotation="0" wrapText="0" indent="0" justifyLastLine="0" shrinkToFit="0" readingOrder="0"/>
      <protection locked="1" hidden="1"/>
    </dxf>
    <dxf>
      <numFmt numFmtId="30" formatCode="@"/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Database!A1"/><Relationship Id="rId1" Type="http://schemas.openxmlformats.org/officeDocument/2006/relationships/hyperlink" Target="#Calculator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lculator!A1"/><Relationship Id="rId1" Type="http://schemas.openxmlformats.org/officeDocument/2006/relationships/hyperlink" Target="#Direction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Database!A1"/><Relationship Id="rId1" Type="http://schemas.openxmlformats.org/officeDocument/2006/relationships/hyperlink" Target="#Direction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0</xdr:row>
      <xdr:rowOff>107950</xdr:rowOff>
    </xdr:from>
    <xdr:to>
      <xdr:col>5</xdr:col>
      <xdr:colOff>508000</xdr:colOff>
      <xdr:row>4</xdr:row>
      <xdr:rowOff>69850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A733B0-AB26-46AF-AC88-DDCB3ED086BF}"/>
            </a:ext>
          </a:extLst>
        </xdr:cNvPr>
        <xdr:cNvSpPr/>
      </xdr:nvSpPr>
      <xdr:spPr>
        <a:xfrm>
          <a:off x="2819400" y="107950"/>
          <a:ext cx="736600" cy="698500"/>
        </a:xfrm>
        <a:prstGeom prst="roundRect">
          <a:avLst/>
        </a:prstGeom>
        <a:solidFill>
          <a:schemeClr val="accent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/>
            <a:t>Go to Calculator</a:t>
          </a:r>
          <a:r>
            <a:rPr lang="en-US" sz="900" baseline="0"/>
            <a:t>Page</a:t>
          </a:r>
          <a:endParaRPr lang="en-US" sz="900"/>
        </a:p>
      </xdr:txBody>
    </xdr:sp>
    <xdr:clientData/>
  </xdr:twoCellAnchor>
  <xdr:twoCellAnchor>
    <xdr:from>
      <xdr:col>1</xdr:col>
      <xdr:colOff>241300</xdr:colOff>
      <xdr:row>0</xdr:row>
      <xdr:rowOff>88900</xdr:rowOff>
    </xdr:from>
    <xdr:to>
      <xdr:col>2</xdr:col>
      <xdr:colOff>406400</xdr:colOff>
      <xdr:row>4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A28AB1-534D-47E3-9AF0-0415ABA600D8}"/>
            </a:ext>
          </a:extLst>
        </xdr:cNvPr>
        <xdr:cNvSpPr/>
      </xdr:nvSpPr>
      <xdr:spPr>
        <a:xfrm>
          <a:off x="850900" y="88900"/>
          <a:ext cx="774700" cy="723900"/>
        </a:xfrm>
        <a:prstGeom prst="roundRect">
          <a:avLst/>
        </a:prstGeom>
        <a:solidFill>
          <a:schemeClr val="accent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/>
            <a:t>Go</a:t>
          </a:r>
          <a:r>
            <a:rPr lang="en-US" sz="900" baseline="0"/>
            <a:t> to Database Page</a:t>
          </a:r>
          <a:endParaRPr 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0</xdr:row>
      <xdr:rowOff>19050</xdr:rowOff>
    </xdr:from>
    <xdr:to>
      <xdr:col>3</xdr:col>
      <xdr:colOff>38100</xdr:colOff>
      <xdr:row>3</xdr:row>
      <xdr:rowOff>165100</xdr:rowOff>
    </xdr:to>
    <xdr:sp macro="" textlink="">
      <xdr:nvSpPr>
        <xdr:cNvPr id="5" name="Rectangle: Rounded Corner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392D8A-4703-4EBE-A960-6D1A420848D4}"/>
            </a:ext>
          </a:extLst>
        </xdr:cNvPr>
        <xdr:cNvSpPr/>
      </xdr:nvSpPr>
      <xdr:spPr>
        <a:xfrm>
          <a:off x="1936750" y="19050"/>
          <a:ext cx="736600" cy="698500"/>
        </a:xfrm>
        <a:prstGeom prst="roundRect">
          <a:avLst/>
        </a:prstGeom>
        <a:solidFill>
          <a:schemeClr val="accent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/>
            <a:t>Return</a:t>
          </a:r>
          <a:r>
            <a:rPr lang="en-US" sz="900" baseline="0"/>
            <a:t> to Directions Page</a:t>
          </a:r>
          <a:endParaRPr lang="en-US" sz="900"/>
        </a:p>
      </xdr:txBody>
    </xdr:sp>
    <xdr:clientData/>
  </xdr:twoCellAnchor>
  <xdr:twoCellAnchor>
    <xdr:from>
      <xdr:col>4</xdr:col>
      <xdr:colOff>25400</xdr:colOff>
      <xdr:row>0</xdr:row>
      <xdr:rowOff>19050</xdr:rowOff>
    </xdr:from>
    <xdr:to>
      <xdr:col>5</xdr:col>
      <xdr:colOff>152400</xdr:colOff>
      <xdr:row>3</xdr:row>
      <xdr:rowOff>165100</xdr:rowOff>
    </xdr:to>
    <xdr:sp macro="" textlink="">
      <xdr:nvSpPr>
        <xdr:cNvPr id="6" name="Rectangle: Rounded Corner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487EEC-27AC-481A-92AE-233937373B24}"/>
            </a:ext>
          </a:extLst>
        </xdr:cNvPr>
        <xdr:cNvSpPr/>
      </xdr:nvSpPr>
      <xdr:spPr>
        <a:xfrm>
          <a:off x="3606800" y="19050"/>
          <a:ext cx="736600" cy="698500"/>
        </a:xfrm>
        <a:prstGeom prst="roundRect">
          <a:avLst/>
        </a:prstGeom>
        <a:solidFill>
          <a:schemeClr val="accent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/>
            <a:t>Go to Calculator</a:t>
          </a:r>
          <a:r>
            <a:rPr lang="en-US" sz="900" baseline="0"/>
            <a:t>Page</a:t>
          </a:r>
          <a:endParaRPr lang="en-US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5</xdr:row>
      <xdr:rowOff>31750</xdr:rowOff>
    </xdr:from>
    <xdr:to>
      <xdr:col>1</xdr:col>
      <xdr:colOff>463550</xdr:colOff>
      <xdr:row>9</xdr:row>
      <xdr:rowOff>31750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7BEA30-7971-4A10-8A02-ADAF093E36B9}"/>
            </a:ext>
          </a:extLst>
        </xdr:cNvPr>
        <xdr:cNvSpPr/>
      </xdr:nvSpPr>
      <xdr:spPr>
        <a:xfrm>
          <a:off x="330200" y="1130300"/>
          <a:ext cx="774700" cy="723900"/>
        </a:xfrm>
        <a:prstGeom prst="roundRect">
          <a:avLst/>
        </a:prstGeom>
        <a:solidFill>
          <a:schemeClr val="accent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/>
            <a:t>Return</a:t>
          </a:r>
          <a:r>
            <a:rPr lang="en-US" sz="900" baseline="0"/>
            <a:t> to Directions Page</a:t>
          </a:r>
          <a:endParaRPr lang="en-US" sz="900"/>
        </a:p>
      </xdr:txBody>
    </xdr:sp>
    <xdr:clientData/>
  </xdr:twoCellAnchor>
  <xdr:twoCellAnchor>
    <xdr:from>
      <xdr:col>0</xdr:col>
      <xdr:colOff>336550</xdr:colOff>
      <xdr:row>11</xdr:row>
      <xdr:rowOff>6350</xdr:rowOff>
    </xdr:from>
    <xdr:to>
      <xdr:col>1</xdr:col>
      <xdr:colOff>469900</xdr:colOff>
      <xdr:row>14</xdr:row>
      <xdr:rowOff>177800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3FDFB8-0BB9-4E80-A35B-DC1ACE9CA731}"/>
            </a:ext>
          </a:extLst>
        </xdr:cNvPr>
        <xdr:cNvSpPr/>
      </xdr:nvSpPr>
      <xdr:spPr>
        <a:xfrm>
          <a:off x="336550" y="2197100"/>
          <a:ext cx="774700" cy="723900"/>
        </a:xfrm>
        <a:prstGeom prst="roundRect">
          <a:avLst/>
        </a:prstGeom>
        <a:solidFill>
          <a:schemeClr val="accent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/>
            <a:t>Go</a:t>
          </a:r>
          <a:r>
            <a:rPr lang="en-US" sz="900" baseline="0"/>
            <a:t> to Database Page</a:t>
          </a:r>
          <a:endParaRPr lang="en-US" sz="9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P223" totalsRowShown="0" headerRowDxfId="24" dataDxfId="23">
  <autoFilter ref="A5:P22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2" xr3:uid="{00000000-0010-0000-0000-000002000000}" name="Type Report" dataDxfId="22"/>
    <tableColumn id="3" xr3:uid="{00000000-0010-0000-0000-000003000000}" name="Manufacturer" dataDxfId="21"/>
    <tableColumn id="4" xr3:uid="{00000000-0010-0000-0000-000004000000}" name="Series" dataDxfId="20"/>
    <tableColumn id="5" xr3:uid="{00000000-0010-0000-0000-000005000000}" name="Model" dataDxfId="19"/>
    <tableColumn id="6" xr3:uid="{00000000-0010-0000-0000-000006000000}" name="Length" dataDxfId="18"/>
    <tableColumn id="7" xr3:uid="{00000000-0010-0000-0000-000007000000}" name="Pieces" dataDxfId="17"/>
    <tableColumn id="8" xr3:uid="{00000000-0010-0000-0000-000008000000}" name="Power" dataDxfId="16"/>
    <tableColumn id="9" xr3:uid="{00000000-0010-0000-0000-000009000000}" name="Action" dataDxfId="15"/>
    <tableColumn id="10" xr3:uid="{00000000-0010-0000-0000-00000A000000}" name="Butt" dataDxfId="14"/>
    <tableColumn id="11" xr3:uid="{00000000-0010-0000-0000-00000B000000}" name="TipTop" dataDxfId="13"/>
    <tableColumn id="12" xr3:uid="{00000000-0010-0000-0000-00000C000000}" name="Weight" dataDxfId="12"/>
    <tableColumn id="13" xr3:uid="{00000000-0010-0000-0000-00000D000000}" name="IP Grams" dataDxfId="11"/>
    <tableColumn id="14" xr3:uid="{00000000-0010-0000-0000-00000E000000}" name="AA" dataDxfId="10"/>
    <tableColumn id="15" xr3:uid="{00000000-0010-0000-0000-00000F000000}" name="ERN" dataDxfId="9" dataCellStyle="Comma"/>
    <tableColumn id="16" xr3:uid="{00000000-0010-0000-0000-000010000000}" name="Date" dataDxfId="8"/>
    <tableColumn id="17" xr3:uid="{00000000-0010-0000-0000-000011000000}" name="Application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D1:I38" totalsRowShown="0" dataDxfId="6">
  <tableColumns count="6">
    <tableColumn id="1" xr3:uid="{00000000-0010-0000-0100-000001000000}" name="ERN / TP / PR" dataDxfId="5"/>
    <tableColumn id="2" xr3:uid="{00000000-0010-0000-0100-000002000000}" name="IP (Grains)" dataDxfId="4"/>
    <tableColumn id="3" xr3:uid="{00000000-0010-0000-0100-000003000000}" name="Grams" dataDxfId="3">
      <calculatedColumnFormula>G2*$A$3</calculatedColumnFormula>
    </tableColumn>
    <tableColumn id="4" xr3:uid="{00000000-0010-0000-0100-000004000000}" name="Cents" dataDxfId="2">
      <calculatedColumnFormula>E2/$A$4</calculatedColumnFormula>
    </tableColumn>
    <tableColumn id="5" xr3:uid="{00000000-0010-0000-0100-000005000000}" name="Slope" dataDxfId="1"/>
    <tableColumn id="6" xr3:uid="{00000000-0010-0000-0100-000006000000}" name="y-intercep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71"/>
  <sheetViews>
    <sheetView workbookViewId="0">
      <pane ySplit="5" topLeftCell="A6" activePane="bottomLeft" state="frozen"/>
      <selection pane="bottomLeft" activeCell="D40" sqref="D40:G40"/>
    </sheetView>
  </sheetViews>
  <sheetFormatPr defaultColWidth="0" defaultRowHeight="14.5" zeroHeight="1" x14ac:dyDescent="0.35"/>
  <cols>
    <col min="1" max="6" width="8.7265625" style="3" customWidth="1"/>
    <col min="7" max="7" width="11.453125" style="3" bestFit="1" customWidth="1"/>
    <col min="8" max="8" width="18.453125" style="3" bestFit="1" customWidth="1"/>
    <col min="9" max="9" width="8.7265625" style="3" customWidth="1"/>
    <col min="10" max="16384" width="8.7265625" hidden="1"/>
  </cols>
  <sheetData>
    <row r="1" spans="1:9" x14ac:dyDescent="0.35"/>
    <row r="2" spans="1:9" x14ac:dyDescent="0.35">
      <c r="I2" s="81"/>
    </row>
    <row r="3" spans="1:9" x14ac:dyDescent="0.35"/>
    <row r="4" spans="1:9" x14ac:dyDescent="0.35"/>
    <row r="5" spans="1:9" x14ac:dyDescent="0.35"/>
    <row r="6" spans="1:9" x14ac:dyDescent="0.35">
      <c r="A6" s="3" t="s">
        <v>0</v>
      </c>
    </row>
    <row r="7" spans="1:9" x14ac:dyDescent="0.35">
      <c r="A7" s="3" t="s">
        <v>321</v>
      </c>
    </row>
    <row r="8" spans="1:9" x14ac:dyDescent="0.35"/>
    <row r="9" spans="1:9" x14ac:dyDescent="0.35">
      <c r="A9" s="3" t="s">
        <v>1</v>
      </c>
    </row>
    <row r="10" spans="1:9" x14ac:dyDescent="0.35">
      <c r="A10" s="3" t="s">
        <v>2</v>
      </c>
    </row>
    <row r="11" spans="1:9" x14ac:dyDescent="0.35"/>
    <row r="12" spans="1:9" x14ac:dyDescent="0.35">
      <c r="A12" s="3" t="s">
        <v>3</v>
      </c>
      <c r="G12" s="81"/>
    </row>
    <row r="13" spans="1:9" x14ac:dyDescent="0.35">
      <c r="A13" s="3" t="s">
        <v>4</v>
      </c>
      <c r="H13" s="81"/>
    </row>
    <row r="14" spans="1:9" ht="5.15" customHeight="1" x14ac:dyDescent="0.35">
      <c r="H14" s="81"/>
    </row>
    <row r="15" spans="1:9" x14ac:dyDescent="0.35">
      <c r="A15" s="3" t="s">
        <v>5</v>
      </c>
      <c r="G15" s="81"/>
    </row>
    <row r="16" spans="1:9" ht="5.15" customHeight="1" x14ac:dyDescent="0.35">
      <c r="G16" s="81"/>
    </row>
    <row r="17" spans="1:1" x14ac:dyDescent="0.35">
      <c r="A17" s="3" t="s">
        <v>6</v>
      </c>
    </row>
    <row r="18" spans="1:1" ht="5.15" customHeight="1" x14ac:dyDescent="0.35"/>
    <row r="19" spans="1:1" x14ac:dyDescent="0.35">
      <c r="A19" s="3" t="s">
        <v>7</v>
      </c>
    </row>
    <row r="20" spans="1:1" ht="5.15" customHeight="1" x14ac:dyDescent="0.35"/>
    <row r="21" spans="1:1" x14ac:dyDescent="0.35">
      <c r="A21" s="3" t="s">
        <v>322</v>
      </c>
    </row>
    <row r="22" spans="1:1" ht="5.15" customHeight="1" x14ac:dyDescent="0.35"/>
    <row r="23" spans="1:1" x14ac:dyDescent="0.35">
      <c r="A23" s="3" t="s">
        <v>318</v>
      </c>
    </row>
    <row r="24" spans="1:1" ht="5.15" customHeight="1" x14ac:dyDescent="0.35"/>
    <row r="25" spans="1:1" x14ac:dyDescent="0.35">
      <c r="A25" s="3" t="s">
        <v>8</v>
      </c>
    </row>
    <row r="26" spans="1:1" ht="5.15" customHeight="1" x14ac:dyDescent="0.35"/>
    <row r="27" spans="1:1" x14ac:dyDescent="0.35">
      <c r="A27" s="3" t="s">
        <v>9</v>
      </c>
    </row>
    <row r="28" spans="1:1" x14ac:dyDescent="0.35">
      <c r="A28" s="3" t="s">
        <v>10</v>
      </c>
    </row>
    <row r="29" spans="1:1" ht="5.15" customHeight="1" x14ac:dyDescent="0.35"/>
    <row r="30" spans="1:1" x14ac:dyDescent="0.35"/>
    <row r="31" spans="1:1" x14ac:dyDescent="0.35">
      <c r="A31" s="3" t="s">
        <v>11</v>
      </c>
    </row>
    <row r="32" spans="1:1" x14ac:dyDescent="0.35">
      <c r="A32" s="3" t="s">
        <v>12</v>
      </c>
    </row>
    <row r="33" spans="1:7" x14ac:dyDescent="0.35">
      <c r="A33" s="3" t="s">
        <v>13</v>
      </c>
      <c r="D33" s="80" t="s">
        <v>14</v>
      </c>
    </row>
    <row r="34" spans="1:7" ht="5.15" customHeight="1" x14ac:dyDescent="0.35"/>
    <row r="35" spans="1:7" x14ac:dyDescent="0.35">
      <c r="A35" s="3" t="s">
        <v>15</v>
      </c>
    </row>
    <row r="36" spans="1:7" x14ac:dyDescent="0.35"/>
    <row r="37" spans="1:7" x14ac:dyDescent="0.35">
      <c r="A37" s="3" t="s">
        <v>16</v>
      </c>
    </row>
    <row r="38" spans="1:7" x14ac:dyDescent="0.35">
      <c r="A38" s="3" t="s">
        <v>319</v>
      </c>
    </row>
    <row r="39" spans="1:7" ht="15" thickBot="1" x14ac:dyDescent="0.4"/>
    <row r="40" spans="1:7" ht="15" thickBot="1" x14ac:dyDescent="0.4">
      <c r="A40" s="82" t="s">
        <v>17</v>
      </c>
      <c r="B40" s="82"/>
      <c r="C40" s="83"/>
      <c r="D40" s="86" t="s">
        <v>320</v>
      </c>
      <c r="E40" s="87"/>
      <c r="F40" s="87"/>
      <c r="G40" s="88"/>
    </row>
    <row r="41" spans="1:7" ht="5.15" customHeight="1" thickBot="1" x14ac:dyDescent="0.4">
      <c r="D41" s="9"/>
      <c r="E41" s="9"/>
      <c r="F41" s="9"/>
      <c r="G41" s="9"/>
    </row>
    <row r="42" spans="1:7" ht="15" thickBot="1" x14ac:dyDescent="0.4">
      <c r="A42" s="82" t="s">
        <v>18</v>
      </c>
      <c r="B42" s="82"/>
      <c r="C42" s="83"/>
      <c r="D42" s="86" t="s">
        <v>82</v>
      </c>
      <c r="E42" s="87"/>
      <c r="F42" s="87"/>
      <c r="G42" s="88"/>
    </row>
    <row r="43" spans="1:7" ht="5.15" customHeight="1" thickBot="1" x14ac:dyDescent="0.4">
      <c r="D43" s="9"/>
      <c r="E43" s="9"/>
      <c r="F43" s="9"/>
      <c r="G43" s="9"/>
    </row>
    <row r="44" spans="1:7" ht="15" thickBot="1" x14ac:dyDescent="0.4">
      <c r="A44" s="82" t="s">
        <v>19</v>
      </c>
      <c r="B44" s="82"/>
      <c r="C44" s="83"/>
      <c r="D44" s="86" t="s">
        <v>316</v>
      </c>
      <c r="E44" s="87"/>
      <c r="F44" s="87"/>
      <c r="G44" s="88"/>
    </row>
    <row r="45" spans="1:7" ht="5.15" customHeight="1" thickBot="1" x14ac:dyDescent="0.4">
      <c r="D45" s="9"/>
      <c r="E45" s="9"/>
      <c r="F45" s="9"/>
      <c r="G45" s="9"/>
    </row>
    <row r="46" spans="1:7" ht="15" thickBot="1" x14ac:dyDescent="0.4">
      <c r="A46" s="82" t="s">
        <v>20</v>
      </c>
      <c r="B46" s="82"/>
      <c r="C46" s="83"/>
      <c r="D46" s="86"/>
      <c r="E46" s="87"/>
      <c r="F46" s="87"/>
      <c r="G46" s="88"/>
    </row>
    <row r="47" spans="1:7" ht="5.15" customHeight="1" thickBot="1" x14ac:dyDescent="0.4">
      <c r="D47" s="9"/>
      <c r="E47" s="9"/>
      <c r="F47" s="9"/>
      <c r="G47" s="9"/>
    </row>
    <row r="48" spans="1:7" ht="15" thickBot="1" x14ac:dyDescent="0.4">
      <c r="A48" s="82" t="s">
        <v>21</v>
      </c>
      <c r="B48" s="82"/>
      <c r="C48" s="83"/>
      <c r="D48" s="95"/>
      <c r="E48" s="96"/>
      <c r="F48" s="96"/>
      <c r="G48" s="97"/>
    </row>
    <row r="49" spans="1:7" ht="5.15" customHeight="1" thickBot="1" x14ac:dyDescent="0.4">
      <c r="D49" s="9"/>
      <c r="E49" s="9"/>
      <c r="F49" s="9"/>
      <c r="G49" s="9"/>
    </row>
    <row r="50" spans="1:7" ht="15" thickBot="1" x14ac:dyDescent="0.4">
      <c r="A50" s="82" t="s">
        <v>22</v>
      </c>
      <c r="B50" s="82"/>
      <c r="C50" s="83"/>
      <c r="D50" s="86"/>
      <c r="E50" s="87"/>
      <c r="F50" s="87"/>
      <c r="G50" s="88"/>
    </row>
    <row r="51" spans="1:7" ht="5.15" customHeight="1" thickBot="1" x14ac:dyDescent="0.4">
      <c r="D51" s="9"/>
      <c r="E51" s="9"/>
      <c r="F51" s="9"/>
      <c r="G51" s="9"/>
    </row>
    <row r="52" spans="1:7" ht="15" thickBot="1" x14ac:dyDescent="0.4">
      <c r="A52" s="82" t="s">
        <v>23</v>
      </c>
      <c r="B52" s="82"/>
      <c r="C52" s="83"/>
      <c r="D52" s="86"/>
      <c r="E52" s="87"/>
      <c r="F52" s="87"/>
      <c r="G52" s="88"/>
    </row>
    <row r="53" spans="1:7" ht="5.15" customHeight="1" thickBot="1" x14ac:dyDescent="0.4">
      <c r="D53" s="9"/>
      <c r="E53" s="9"/>
      <c r="F53" s="9"/>
      <c r="G53" s="9"/>
    </row>
    <row r="54" spans="1:7" ht="15" thickBot="1" x14ac:dyDescent="0.4">
      <c r="A54" s="82" t="s">
        <v>24</v>
      </c>
      <c r="B54" s="82"/>
      <c r="C54" s="83"/>
      <c r="D54" s="86"/>
      <c r="E54" s="87"/>
      <c r="F54" s="87"/>
      <c r="G54" s="88"/>
    </row>
    <row r="55" spans="1:7" ht="5.15" customHeight="1" thickBot="1" x14ac:dyDescent="0.4">
      <c r="D55" s="9"/>
      <c r="E55" s="9"/>
      <c r="F55" s="9"/>
      <c r="G55" s="9"/>
    </row>
    <row r="56" spans="1:7" ht="15" thickBot="1" x14ac:dyDescent="0.4">
      <c r="A56" s="82" t="s">
        <v>25</v>
      </c>
      <c r="B56" s="82"/>
      <c r="C56" s="83"/>
      <c r="D56" s="92"/>
      <c r="E56" s="93"/>
      <c r="F56" s="93"/>
      <c r="G56" s="94"/>
    </row>
    <row r="57" spans="1:7" ht="5.15" customHeight="1" thickBot="1" x14ac:dyDescent="0.4">
      <c r="D57" s="9"/>
      <c r="E57" s="9"/>
      <c r="F57" s="9"/>
      <c r="G57" s="9"/>
    </row>
    <row r="58" spans="1:7" ht="15" thickBot="1" x14ac:dyDescent="0.4">
      <c r="A58" s="82" t="s">
        <v>26</v>
      </c>
      <c r="B58" s="82"/>
      <c r="C58" s="83"/>
      <c r="D58" s="89"/>
      <c r="E58" s="90"/>
      <c r="F58" s="90"/>
      <c r="G58" s="91"/>
    </row>
    <row r="59" spans="1:7" ht="5.15" customHeight="1" thickBot="1" x14ac:dyDescent="0.4">
      <c r="D59" s="9"/>
      <c r="E59" s="9"/>
      <c r="F59" s="9"/>
      <c r="G59" s="9"/>
    </row>
    <row r="60" spans="1:7" ht="15" thickBot="1" x14ac:dyDescent="0.4">
      <c r="A60" s="82" t="s">
        <v>27</v>
      </c>
      <c r="B60" s="82"/>
      <c r="C60" s="83"/>
      <c r="D60" s="98"/>
      <c r="E60" s="99"/>
      <c r="F60" s="99"/>
      <c r="G60" s="100"/>
    </row>
    <row r="61" spans="1:7" ht="5.15" customHeight="1" thickBot="1" x14ac:dyDescent="0.4">
      <c r="D61" s="9"/>
      <c r="E61" s="9"/>
      <c r="F61" s="9"/>
      <c r="G61" s="9"/>
    </row>
    <row r="62" spans="1:7" ht="15" thickBot="1" x14ac:dyDescent="0.4">
      <c r="A62" s="82" t="s">
        <v>28</v>
      </c>
      <c r="B62" s="82"/>
      <c r="C62" s="83"/>
      <c r="D62" s="104"/>
      <c r="E62" s="105"/>
      <c r="F62" s="105"/>
      <c r="G62" s="106"/>
    </row>
    <row r="63" spans="1:7" ht="5.15" customHeight="1" thickBot="1" x14ac:dyDescent="0.4">
      <c r="D63" s="9"/>
      <c r="E63" s="9"/>
      <c r="F63" s="9"/>
      <c r="G63" s="9"/>
    </row>
    <row r="64" spans="1:7" ht="15" thickBot="1" x14ac:dyDescent="0.4">
      <c r="A64" s="82" t="s">
        <v>29</v>
      </c>
      <c r="B64" s="82"/>
      <c r="C64" s="83"/>
      <c r="D64" s="86"/>
      <c r="E64" s="87"/>
      <c r="F64" s="87"/>
      <c r="G64" s="88"/>
    </row>
    <row r="65" spans="1:7" ht="5.15" customHeight="1" thickBot="1" x14ac:dyDescent="0.4">
      <c r="D65" s="9"/>
      <c r="E65" s="9"/>
      <c r="F65" s="9"/>
      <c r="G65" s="9"/>
    </row>
    <row r="66" spans="1:7" ht="15" thickBot="1" x14ac:dyDescent="0.4">
      <c r="A66" s="82" t="s">
        <v>30</v>
      </c>
      <c r="B66" s="82"/>
      <c r="C66" s="83"/>
      <c r="D66" s="86"/>
      <c r="E66" s="87"/>
      <c r="F66" s="87"/>
      <c r="G66" s="88"/>
    </row>
    <row r="67" spans="1:7" ht="5.15" customHeight="1" thickBot="1" x14ac:dyDescent="0.4">
      <c r="D67" s="9"/>
      <c r="E67" s="9"/>
      <c r="F67" s="9"/>
      <c r="G67" s="9"/>
    </row>
    <row r="68" spans="1:7" ht="15" thickBot="1" x14ac:dyDescent="0.4">
      <c r="A68" s="82" t="s">
        <v>31</v>
      </c>
      <c r="B68" s="82"/>
      <c r="C68" s="83"/>
      <c r="D68" s="101"/>
      <c r="E68" s="102"/>
      <c r="F68" s="102"/>
      <c r="G68" s="103"/>
    </row>
    <row r="69" spans="1:7" x14ac:dyDescent="0.35"/>
    <row r="70" spans="1:7" x14ac:dyDescent="0.35"/>
    <row r="71" spans="1:7" x14ac:dyDescent="0.35"/>
  </sheetData>
  <sheetProtection algorithmName="SHA-512" hashValue="nM2ozvrS8P7uAkf0mY4qLA0ZEBqeYMX9QpCSk8uFJhFx1nIZE6QkV0ZibNOoNpKXVuuM5fK5RZzijBRavKVqJA==" saltValue="r89stfW6zFlwKTUTOL3leA==" spinCount="100000" sheet="1" selectLockedCells="1"/>
  <mergeCells count="15">
    <mergeCell ref="D60:G60"/>
    <mergeCell ref="D68:G68"/>
    <mergeCell ref="D66:G66"/>
    <mergeCell ref="D64:G64"/>
    <mergeCell ref="D62:G62"/>
    <mergeCell ref="D46:G46"/>
    <mergeCell ref="D44:G44"/>
    <mergeCell ref="D42:G42"/>
    <mergeCell ref="D40:G40"/>
    <mergeCell ref="D58:G58"/>
    <mergeCell ref="D56:G56"/>
    <mergeCell ref="D54:G54"/>
    <mergeCell ref="D52:G52"/>
    <mergeCell ref="D50:G50"/>
    <mergeCell ref="D48:G48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223"/>
  <sheetViews>
    <sheetView workbookViewId="0">
      <pane ySplit="5" topLeftCell="A6" activePane="bottomLeft" state="frozen"/>
      <selection pane="bottomLeft"/>
    </sheetView>
  </sheetViews>
  <sheetFormatPr defaultRowHeight="14.5" x14ac:dyDescent="0.35"/>
  <cols>
    <col min="1" max="1" width="13.1796875" style="56" customWidth="1"/>
    <col min="2" max="2" width="14.453125" style="56" customWidth="1"/>
    <col min="3" max="3" width="10.1796875" style="56" customWidth="1"/>
    <col min="4" max="4" width="13.453125" style="57" customWidth="1"/>
    <col min="5" max="5" width="8.7265625" style="58"/>
    <col min="6" max="6" width="8.7265625" style="55"/>
    <col min="7" max="8" width="10.26953125" style="65" customWidth="1"/>
    <col min="9" max="9" width="8.7265625" style="59"/>
    <col min="10" max="10" width="8.7265625" style="60"/>
    <col min="11" max="11" width="8.81640625" style="61" customWidth="1"/>
    <col min="12" max="12" width="10.26953125" style="62" customWidth="1"/>
    <col min="13" max="13" width="8.7265625" style="55"/>
    <col min="14" max="14" width="8.7265625" style="63"/>
    <col min="15" max="15" width="11.81640625" style="66" customWidth="1"/>
    <col min="16" max="16" width="12.26953125" style="63" customWidth="1"/>
    <col min="17" max="16384" width="8.7265625" style="56"/>
  </cols>
  <sheetData>
    <row r="1" spans="1:16" s="68" customFormat="1" x14ac:dyDescent="0.35">
      <c r="C1" s="69"/>
      <c r="D1" s="70"/>
      <c r="E1" s="71"/>
      <c r="F1" s="72"/>
      <c r="G1" s="73"/>
      <c r="H1" s="73"/>
      <c r="I1" s="74"/>
      <c r="J1" s="75"/>
      <c r="K1" s="76"/>
      <c r="L1" s="77"/>
      <c r="M1" s="72"/>
      <c r="N1" s="78"/>
      <c r="O1" s="79"/>
      <c r="P1" s="78"/>
    </row>
    <row r="2" spans="1:16" s="68" customFormat="1" x14ac:dyDescent="0.35">
      <c r="C2" s="69"/>
      <c r="D2" s="70"/>
      <c r="E2" s="71"/>
      <c r="F2" s="72"/>
      <c r="G2" s="73"/>
      <c r="H2" s="73"/>
      <c r="I2" s="74"/>
      <c r="J2" s="75"/>
      <c r="K2" s="76"/>
      <c r="L2" s="77"/>
      <c r="M2" s="72"/>
      <c r="N2" s="78"/>
      <c r="O2" s="79"/>
      <c r="P2" s="78"/>
    </row>
    <row r="3" spans="1:16" s="68" customFormat="1" x14ac:dyDescent="0.35">
      <c r="C3" s="69"/>
      <c r="D3" s="70"/>
      <c r="E3" s="71"/>
      <c r="F3" s="72"/>
      <c r="G3" s="73"/>
      <c r="H3" s="73"/>
      <c r="I3" s="74"/>
      <c r="J3" s="75"/>
      <c r="K3" s="76"/>
      <c r="L3" s="77"/>
      <c r="M3" s="72"/>
      <c r="N3" s="78"/>
      <c r="O3" s="79"/>
      <c r="P3" s="78"/>
    </row>
    <row r="4" spans="1:16" s="68" customFormat="1" x14ac:dyDescent="0.35">
      <c r="C4" s="69"/>
      <c r="D4" s="70"/>
      <c r="E4" s="71"/>
      <c r="F4" s="72"/>
      <c r="G4" s="73"/>
      <c r="H4" s="73"/>
      <c r="I4" s="74"/>
      <c r="J4" s="75"/>
      <c r="K4" s="76"/>
      <c r="L4" s="77"/>
      <c r="M4" s="72"/>
      <c r="N4" s="78"/>
      <c r="O4" s="79"/>
      <c r="P4" s="78"/>
    </row>
    <row r="5" spans="1:16" s="47" customFormat="1" x14ac:dyDescent="0.35">
      <c r="A5" s="47" t="s">
        <v>32</v>
      </c>
      <c r="B5" s="47" t="s">
        <v>33</v>
      </c>
      <c r="C5" s="47" t="s">
        <v>34</v>
      </c>
      <c r="D5" s="48" t="s">
        <v>35</v>
      </c>
      <c r="E5" s="49" t="s">
        <v>36</v>
      </c>
      <c r="F5" s="47" t="s">
        <v>37</v>
      </c>
      <c r="G5" s="47" t="s">
        <v>38</v>
      </c>
      <c r="H5" s="47" t="s">
        <v>39</v>
      </c>
      <c r="I5" s="50" t="s">
        <v>40</v>
      </c>
      <c r="J5" s="51" t="s">
        <v>41</v>
      </c>
      <c r="K5" s="52" t="s">
        <v>27</v>
      </c>
      <c r="L5" s="53" t="s">
        <v>42</v>
      </c>
      <c r="M5" s="47" t="s">
        <v>43</v>
      </c>
      <c r="N5" s="67" t="s">
        <v>308</v>
      </c>
      <c r="O5" s="54" t="s">
        <v>44</v>
      </c>
      <c r="P5" s="47" t="s">
        <v>30</v>
      </c>
    </row>
    <row r="6" spans="1:16" x14ac:dyDescent="0.35">
      <c r="A6" s="56" t="s">
        <v>33</v>
      </c>
      <c r="B6" s="56" t="s">
        <v>45</v>
      </c>
      <c r="C6" s="56" t="s">
        <v>46</v>
      </c>
      <c r="D6" s="57" t="s">
        <v>47</v>
      </c>
      <c r="E6" s="58">
        <v>78</v>
      </c>
      <c r="F6" s="55">
        <v>1</v>
      </c>
      <c r="G6" s="55" t="s">
        <v>48</v>
      </c>
      <c r="H6" s="55" t="s">
        <v>49</v>
      </c>
      <c r="I6" s="59">
        <v>0.42499999999999999</v>
      </c>
      <c r="J6" s="60">
        <v>4.5</v>
      </c>
      <c r="K6" s="61">
        <v>1.8</v>
      </c>
      <c r="L6" s="62">
        <v>547.70000000000005</v>
      </c>
      <c r="M6" s="55">
        <v>75</v>
      </c>
      <c r="N6" s="85">
        <v>19.18</v>
      </c>
      <c r="O6" s="64">
        <v>42821</v>
      </c>
      <c r="P6" s="56" t="s">
        <v>50</v>
      </c>
    </row>
    <row r="7" spans="1:16" x14ac:dyDescent="0.35">
      <c r="A7" s="56" t="s">
        <v>33</v>
      </c>
      <c r="B7" s="56" t="s">
        <v>45</v>
      </c>
      <c r="C7" s="56" t="s">
        <v>46</v>
      </c>
      <c r="D7" s="57" t="s">
        <v>51</v>
      </c>
      <c r="E7" s="58">
        <v>78</v>
      </c>
      <c r="F7" s="55">
        <v>1</v>
      </c>
      <c r="G7" s="55" t="s">
        <v>52</v>
      </c>
      <c r="H7" s="55" t="s">
        <v>49</v>
      </c>
      <c r="I7" s="59">
        <v>0.44</v>
      </c>
      <c r="J7" s="60">
        <v>5</v>
      </c>
      <c r="K7" s="61">
        <v>2.1</v>
      </c>
      <c r="L7" s="62">
        <v>656.6</v>
      </c>
      <c r="M7" s="55">
        <v>73</v>
      </c>
      <c r="N7" s="85">
        <v>22.18</v>
      </c>
      <c r="O7" s="64">
        <v>42821</v>
      </c>
      <c r="P7" s="56" t="s">
        <v>50</v>
      </c>
    </row>
    <row r="8" spans="1:16" x14ac:dyDescent="0.35">
      <c r="A8" s="56" t="s">
        <v>33</v>
      </c>
      <c r="B8" s="56" t="s">
        <v>45</v>
      </c>
      <c r="C8" s="56" t="s">
        <v>46</v>
      </c>
      <c r="D8" s="57" t="s">
        <v>53</v>
      </c>
      <c r="E8" s="58">
        <v>78</v>
      </c>
      <c r="F8" s="55">
        <v>1</v>
      </c>
      <c r="G8" s="55" t="s">
        <v>52</v>
      </c>
      <c r="H8" s="55" t="s">
        <v>49</v>
      </c>
      <c r="I8" s="59">
        <v>0.45</v>
      </c>
      <c r="J8" s="60">
        <v>5.5</v>
      </c>
      <c r="K8" s="61">
        <v>2.2000000000000002</v>
      </c>
      <c r="L8" s="62">
        <v>770</v>
      </c>
      <c r="M8" s="55">
        <v>75</v>
      </c>
      <c r="N8" s="85">
        <v>25.21</v>
      </c>
      <c r="O8" s="64">
        <v>42821</v>
      </c>
      <c r="P8" s="56" t="s">
        <v>50</v>
      </c>
    </row>
    <row r="9" spans="1:16" x14ac:dyDescent="0.35">
      <c r="A9" s="56" t="s">
        <v>33</v>
      </c>
      <c r="B9" s="56" t="s">
        <v>45</v>
      </c>
      <c r="C9" s="56" t="s">
        <v>46</v>
      </c>
      <c r="D9" s="57" t="s">
        <v>54</v>
      </c>
      <c r="E9" s="58">
        <v>78</v>
      </c>
      <c r="F9" s="55">
        <v>1</v>
      </c>
      <c r="G9" s="55" t="s">
        <v>55</v>
      </c>
      <c r="H9" s="55" t="s">
        <v>49</v>
      </c>
      <c r="I9" s="59">
        <v>0.45</v>
      </c>
      <c r="J9" s="60">
        <v>5</v>
      </c>
      <c r="K9" s="61">
        <v>2.7</v>
      </c>
      <c r="L9" s="62">
        <v>812.3</v>
      </c>
      <c r="M9" s="55">
        <v>76</v>
      </c>
      <c r="N9" s="85">
        <v>26.02</v>
      </c>
      <c r="O9" s="64">
        <v>42821</v>
      </c>
      <c r="P9" s="56" t="s">
        <v>50</v>
      </c>
    </row>
    <row r="10" spans="1:16" x14ac:dyDescent="0.35">
      <c r="A10" s="56" t="s">
        <v>33</v>
      </c>
      <c r="B10" s="56" t="s">
        <v>45</v>
      </c>
      <c r="C10" s="56" t="s">
        <v>46</v>
      </c>
      <c r="D10" s="57" t="s">
        <v>56</v>
      </c>
      <c r="E10" s="58">
        <v>84</v>
      </c>
      <c r="F10" s="55">
        <v>1</v>
      </c>
      <c r="G10" s="55" t="s">
        <v>52</v>
      </c>
      <c r="H10" s="55" t="s">
        <v>49</v>
      </c>
      <c r="I10" s="59">
        <v>0.5</v>
      </c>
      <c r="J10" s="60">
        <v>4.5</v>
      </c>
      <c r="K10" s="61">
        <v>2.1</v>
      </c>
      <c r="L10" s="62">
        <v>694.7</v>
      </c>
      <c r="M10" s="55">
        <v>70</v>
      </c>
      <c r="N10" s="85">
        <v>23.23</v>
      </c>
      <c r="O10" s="64">
        <v>42821</v>
      </c>
      <c r="P10" s="56" t="s">
        <v>50</v>
      </c>
    </row>
    <row r="11" spans="1:16" x14ac:dyDescent="0.35">
      <c r="A11" s="56" t="s">
        <v>33</v>
      </c>
      <c r="B11" s="56" t="s">
        <v>45</v>
      </c>
      <c r="C11" s="56" t="s">
        <v>46</v>
      </c>
      <c r="D11" s="57" t="s">
        <v>57</v>
      </c>
      <c r="E11" s="58">
        <v>84</v>
      </c>
      <c r="F11" s="55">
        <v>1</v>
      </c>
      <c r="G11" s="55" t="s">
        <v>52</v>
      </c>
      <c r="H11" s="55" t="s">
        <v>58</v>
      </c>
      <c r="I11" s="59">
        <v>0.47499999999999998</v>
      </c>
      <c r="J11" s="60">
        <v>4.5</v>
      </c>
      <c r="K11" s="61">
        <v>2.9</v>
      </c>
      <c r="L11" s="62">
        <v>1068.8</v>
      </c>
      <c r="M11" s="55">
        <v>80</v>
      </c>
      <c r="N11" s="85">
        <v>31.44</v>
      </c>
      <c r="O11" s="64">
        <v>42821</v>
      </c>
      <c r="P11" s="56" t="s">
        <v>50</v>
      </c>
    </row>
    <row r="12" spans="1:16" x14ac:dyDescent="0.35">
      <c r="A12" s="56" t="s">
        <v>33</v>
      </c>
      <c r="B12" s="56" t="s">
        <v>45</v>
      </c>
      <c r="C12" s="56" t="s">
        <v>46</v>
      </c>
      <c r="D12" s="57" t="s">
        <v>59</v>
      </c>
      <c r="E12" s="58">
        <v>84</v>
      </c>
      <c r="F12" s="55">
        <v>1</v>
      </c>
      <c r="G12" s="55" t="s">
        <v>55</v>
      </c>
      <c r="H12" s="55" t="s">
        <v>58</v>
      </c>
      <c r="I12" s="59">
        <v>0.49</v>
      </c>
      <c r="J12" s="60">
        <v>4.5</v>
      </c>
      <c r="K12" s="61">
        <v>2.7</v>
      </c>
      <c r="L12" s="62">
        <v>1144.4000000000001</v>
      </c>
      <c r="M12" s="55">
        <v>82</v>
      </c>
      <c r="N12" s="85">
        <v>33.659999999999997</v>
      </c>
      <c r="O12" s="64">
        <v>42821</v>
      </c>
      <c r="P12" s="56" t="s">
        <v>50</v>
      </c>
    </row>
    <row r="13" spans="1:16" x14ac:dyDescent="0.35">
      <c r="A13" s="56" t="s">
        <v>33</v>
      </c>
      <c r="B13" s="56" t="s">
        <v>45</v>
      </c>
      <c r="C13" s="56" t="s">
        <v>46</v>
      </c>
      <c r="D13" s="57" t="s">
        <v>60</v>
      </c>
      <c r="E13" s="58">
        <v>84</v>
      </c>
      <c r="F13" s="55">
        <v>1</v>
      </c>
      <c r="G13" s="55" t="s">
        <v>55</v>
      </c>
      <c r="H13" s="55" t="s">
        <v>58</v>
      </c>
      <c r="I13" s="59">
        <v>0.52500000000000002</v>
      </c>
      <c r="J13" s="60">
        <v>5.5</v>
      </c>
      <c r="K13" s="61">
        <v>3.5</v>
      </c>
      <c r="L13" s="62">
        <v>1614.2</v>
      </c>
      <c r="M13" s="55">
        <v>81</v>
      </c>
      <c r="N13" s="85">
        <v>45.61</v>
      </c>
      <c r="O13" s="64">
        <v>42821</v>
      </c>
      <c r="P13" s="56" t="s">
        <v>50</v>
      </c>
    </row>
    <row r="14" spans="1:16" x14ac:dyDescent="0.35">
      <c r="A14" s="56" t="s">
        <v>33</v>
      </c>
      <c r="B14" s="56" t="s">
        <v>45</v>
      </c>
      <c r="C14" s="56" t="s">
        <v>46</v>
      </c>
      <c r="D14" s="57" t="s">
        <v>61</v>
      </c>
      <c r="E14" s="58">
        <v>90</v>
      </c>
      <c r="F14" s="55">
        <v>1</v>
      </c>
      <c r="G14" s="55" t="s">
        <v>52</v>
      </c>
      <c r="H14" s="55" t="s">
        <v>58</v>
      </c>
      <c r="I14" s="59">
        <v>0.54</v>
      </c>
      <c r="J14" s="60">
        <v>4.5</v>
      </c>
      <c r="K14" s="61">
        <v>3.3</v>
      </c>
      <c r="L14" s="62">
        <v>1232.5999999999999</v>
      </c>
      <c r="M14" s="55">
        <v>81</v>
      </c>
      <c r="N14" s="85">
        <v>36.26</v>
      </c>
      <c r="O14" s="64">
        <v>42821</v>
      </c>
      <c r="P14" s="56" t="s">
        <v>50</v>
      </c>
    </row>
    <row r="15" spans="1:16" x14ac:dyDescent="0.35">
      <c r="A15" s="56" t="s">
        <v>33</v>
      </c>
      <c r="B15" s="56" t="s">
        <v>45</v>
      </c>
      <c r="C15" s="56" t="s">
        <v>46</v>
      </c>
      <c r="D15" s="57" t="s">
        <v>62</v>
      </c>
      <c r="E15" s="58">
        <v>84</v>
      </c>
      <c r="F15" s="55">
        <v>1</v>
      </c>
      <c r="G15" s="55" t="s">
        <v>63</v>
      </c>
      <c r="H15" s="55" t="s">
        <v>64</v>
      </c>
      <c r="I15" s="59">
        <v>0.45500000000000002</v>
      </c>
      <c r="J15" s="60">
        <v>4</v>
      </c>
      <c r="K15" s="61">
        <v>1.3</v>
      </c>
      <c r="L15" s="62">
        <v>212</v>
      </c>
      <c r="M15" s="55">
        <v>67</v>
      </c>
      <c r="N15" s="85">
        <v>10.199999999999999</v>
      </c>
      <c r="O15" s="64">
        <v>42821</v>
      </c>
      <c r="P15" s="56" t="s">
        <v>65</v>
      </c>
    </row>
    <row r="16" spans="1:16" x14ac:dyDescent="0.35">
      <c r="A16" s="56" t="s">
        <v>33</v>
      </c>
      <c r="B16" s="56" t="s">
        <v>45</v>
      </c>
      <c r="C16" s="56" t="s">
        <v>46</v>
      </c>
      <c r="D16" s="57" t="s">
        <v>66</v>
      </c>
      <c r="E16" s="58">
        <v>84</v>
      </c>
      <c r="F16" s="55">
        <v>1</v>
      </c>
      <c r="G16" s="65" t="s">
        <v>67</v>
      </c>
      <c r="H16" s="65" t="s">
        <v>49</v>
      </c>
      <c r="I16" s="59">
        <v>0.57499999999999996</v>
      </c>
      <c r="J16" s="60">
        <v>4</v>
      </c>
      <c r="K16" s="61">
        <v>1.4</v>
      </c>
      <c r="L16" s="62">
        <v>340</v>
      </c>
      <c r="M16" s="55">
        <v>73</v>
      </c>
      <c r="N16" s="85">
        <v>13.53</v>
      </c>
      <c r="O16" s="66">
        <v>42821</v>
      </c>
      <c r="P16" s="56" t="s">
        <v>65</v>
      </c>
    </row>
    <row r="17" spans="1:16" x14ac:dyDescent="0.35">
      <c r="A17" s="56" t="s">
        <v>33</v>
      </c>
      <c r="B17" s="56" t="s">
        <v>45</v>
      </c>
      <c r="C17" s="56" t="s">
        <v>46</v>
      </c>
      <c r="D17" s="57" t="s">
        <v>68</v>
      </c>
      <c r="E17" s="58">
        <v>84</v>
      </c>
      <c r="F17" s="55">
        <v>1</v>
      </c>
      <c r="G17" s="65" t="s">
        <v>48</v>
      </c>
      <c r="H17" s="65" t="s">
        <v>49</v>
      </c>
      <c r="I17" s="59">
        <v>0.6</v>
      </c>
      <c r="J17" s="60">
        <v>4.5</v>
      </c>
      <c r="K17" s="61">
        <v>1.6</v>
      </c>
      <c r="L17" s="62">
        <v>438</v>
      </c>
      <c r="M17" s="55">
        <v>72</v>
      </c>
      <c r="N17" s="85">
        <v>16.149999999999999</v>
      </c>
      <c r="O17" s="66">
        <v>42821</v>
      </c>
      <c r="P17" s="56" t="s">
        <v>65</v>
      </c>
    </row>
    <row r="18" spans="1:16" x14ac:dyDescent="0.35">
      <c r="A18" s="56" t="s">
        <v>33</v>
      </c>
      <c r="B18" s="56" t="s">
        <v>45</v>
      </c>
      <c r="C18" s="56" t="s">
        <v>46</v>
      </c>
      <c r="D18" s="57" t="s">
        <v>69</v>
      </c>
      <c r="E18" s="58">
        <v>84</v>
      </c>
      <c r="F18" s="55">
        <v>1</v>
      </c>
      <c r="G18" s="65" t="s">
        <v>52</v>
      </c>
      <c r="H18" s="65" t="s">
        <v>49</v>
      </c>
      <c r="I18" s="59">
        <v>0.6</v>
      </c>
      <c r="J18" s="60">
        <v>4.5</v>
      </c>
      <c r="K18" s="61">
        <v>1.8</v>
      </c>
      <c r="L18" s="62">
        <v>580</v>
      </c>
      <c r="M18" s="55">
        <v>75</v>
      </c>
      <c r="N18" s="85">
        <v>20.07</v>
      </c>
      <c r="O18" s="66">
        <v>42821</v>
      </c>
      <c r="P18" s="56" t="s">
        <v>65</v>
      </c>
    </row>
    <row r="19" spans="1:16" x14ac:dyDescent="0.35">
      <c r="A19" s="56" t="s">
        <v>33</v>
      </c>
      <c r="B19" s="56" t="s">
        <v>45</v>
      </c>
      <c r="C19" s="56" t="s">
        <v>46</v>
      </c>
      <c r="D19" s="57" t="s">
        <v>70</v>
      </c>
      <c r="E19" s="58">
        <v>90</v>
      </c>
      <c r="F19" s="55">
        <v>1</v>
      </c>
      <c r="G19" s="65" t="s">
        <v>67</v>
      </c>
      <c r="H19" s="65" t="s">
        <v>49</v>
      </c>
      <c r="I19" s="59">
        <v>0.59</v>
      </c>
      <c r="J19" s="60">
        <v>4.5</v>
      </c>
      <c r="K19" s="61">
        <v>1.5</v>
      </c>
      <c r="L19" s="62">
        <v>317</v>
      </c>
      <c r="M19" s="55">
        <v>74</v>
      </c>
      <c r="N19" s="85">
        <v>12.99</v>
      </c>
      <c r="O19" s="66">
        <v>42821</v>
      </c>
      <c r="P19" s="56" t="s">
        <v>65</v>
      </c>
    </row>
    <row r="20" spans="1:16" x14ac:dyDescent="0.35">
      <c r="A20" s="56" t="s">
        <v>33</v>
      </c>
      <c r="B20" s="56" t="s">
        <v>45</v>
      </c>
      <c r="C20" s="56" t="s">
        <v>46</v>
      </c>
      <c r="D20" s="57" t="s">
        <v>71</v>
      </c>
      <c r="E20" s="58">
        <v>90</v>
      </c>
      <c r="F20" s="55">
        <v>1</v>
      </c>
      <c r="G20" s="65" t="s">
        <v>48</v>
      </c>
      <c r="H20" s="65" t="s">
        <v>49</v>
      </c>
      <c r="I20" s="59">
        <v>0.59</v>
      </c>
      <c r="J20" s="60">
        <v>4.5</v>
      </c>
      <c r="K20" s="61">
        <v>1.8</v>
      </c>
      <c r="L20" s="62">
        <v>416</v>
      </c>
      <c r="M20" s="55">
        <v>70</v>
      </c>
      <c r="N20" s="85">
        <v>15.54</v>
      </c>
      <c r="O20" s="66">
        <v>42821</v>
      </c>
      <c r="P20" s="56" t="s">
        <v>65</v>
      </c>
    </row>
    <row r="21" spans="1:16" x14ac:dyDescent="0.35">
      <c r="A21" s="56" t="s">
        <v>33</v>
      </c>
      <c r="B21" s="56" t="s">
        <v>45</v>
      </c>
      <c r="C21" s="56" t="s">
        <v>46</v>
      </c>
      <c r="D21" s="57" t="s">
        <v>72</v>
      </c>
      <c r="E21" s="58">
        <v>90</v>
      </c>
      <c r="F21" s="55">
        <v>1</v>
      </c>
      <c r="G21" s="65" t="s">
        <v>52</v>
      </c>
      <c r="H21" s="65" t="s">
        <v>49</v>
      </c>
      <c r="I21" s="59">
        <v>0.62</v>
      </c>
      <c r="J21" s="60">
        <v>4.5</v>
      </c>
      <c r="K21" s="61">
        <v>2</v>
      </c>
      <c r="L21" s="62">
        <v>532</v>
      </c>
      <c r="M21" s="55">
        <v>71</v>
      </c>
      <c r="N21" s="85">
        <v>18.739999999999998</v>
      </c>
      <c r="O21" s="66">
        <v>42821</v>
      </c>
      <c r="P21" s="56" t="s">
        <v>65</v>
      </c>
    </row>
    <row r="22" spans="1:16" x14ac:dyDescent="0.35">
      <c r="A22" s="56" t="s">
        <v>33</v>
      </c>
      <c r="B22" s="56" t="s">
        <v>45</v>
      </c>
      <c r="C22" s="56" t="s">
        <v>46</v>
      </c>
      <c r="D22" s="57" t="s">
        <v>73</v>
      </c>
      <c r="E22" s="58">
        <v>78</v>
      </c>
      <c r="F22" s="55">
        <v>1</v>
      </c>
      <c r="G22" s="65" t="s">
        <v>74</v>
      </c>
      <c r="H22" s="65" t="s">
        <v>49</v>
      </c>
      <c r="I22" s="59">
        <v>0.505</v>
      </c>
      <c r="J22" s="60">
        <v>4</v>
      </c>
      <c r="K22" s="61">
        <v>1.3</v>
      </c>
      <c r="L22" s="62">
        <v>237</v>
      </c>
      <c r="M22" s="55">
        <v>71</v>
      </c>
      <c r="N22" s="85">
        <v>10.96</v>
      </c>
      <c r="O22" s="66">
        <v>42821</v>
      </c>
      <c r="P22" s="63" t="s">
        <v>75</v>
      </c>
    </row>
    <row r="23" spans="1:16" x14ac:dyDescent="0.35">
      <c r="A23" s="56" t="s">
        <v>33</v>
      </c>
      <c r="B23" s="56" t="s">
        <v>45</v>
      </c>
      <c r="C23" s="56" t="s">
        <v>46</v>
      </c>
      <c r="D23" s="57" t="s">
        <v>76</v>
      </c>
      <c r="E23" s="58">
        <v>78</v>
      </c>
      <c r="F23" s="55">
        <v>1</v>
      </c>
      <c r="G23" s="65" t="s">
        <v>63</v>
      </c>
      <c r="H23" s="65" t="s">
        <v>49</v>
      </c>
      <c r="I23" s="59">
        <v>0.55000000000000004</v>
      </c>
      <c r="J23" s="60">
        <v>4.5</v>
      </c>
      <c r="K23" s="61">
        <v>1.3</v>
      </c>
      <c r="L23" s="62">
        <v>403</v>
      </c>
      <c r="M23" s="55">
        <v>73</v>
      </c>
      <c r="N23" s="85">
        <v>15.19</v>
      </c>
      <c r="O23" s="66">
        <v>42821</v>
      </c>
      <c r="P23" s="63" t="s">
        <v>75</v>
      </c>
    </row>
    <row r="24" spans="1:16" x14ac:dyDescent="0.35">
      <c r="A24" s="56" t="s">
        <v>33</v>
      </c>
      <c r="B24" s="56" t="s">
        <v>45</v>
      </c>
      <c r="C24" s="56" t="s">
        <v>46</v>
      </c>
      <c r="D24" s="57" t="s">
        <v>77</v>
      </c>
      <c r="E24" s="58">
        <v>78</v>
      </c>
      <c r="F24" s="55">
        <v>1</v>
      </c>
      <c r="G24" s="65" t="s">
        <v>67</v>
      </c>
      <c r="H24" s="65" t="s">
        <v>58</v>
      </c>
      <c r="I24" s="59">
        <v>0.59499999999999997</v>
      </c>
      <c r="J24" s="60">
        <v>4.5</v>
      </c>
      <c r="K24" s="61">
        <v>1.3</v>
      </c>
      <c r="L24" s="62">
        <v>552</v>
      </c>
      <c r="M24" s="55">
        <v>78</v>
      </c>
      <c r="N24" s="85">
        <v>19.29</v>
      </c>
      <c r="O24" s="66">
        <v>42821</v>
      </c>
      <c r="P24" s="63" t="s">
        <v>75</v>
      </c>
    </row>
    <row r="25" spans="1:16" x14ac:dyDescent="0.35">
      <c r="A25" s="56" t="s">
        <v>33</v>
      </c>
      <c r="B25" s="56" t="s">
        <v>45</v>
      </c>
      <c r="C25" s="56" t="s">
        <v>46</v>
      </c>
      <c r="D25" s="57" t="s">
        <v>78</v>
      </c>
      <c r="E25" s="58">
        <v>78</v>
      </c>
      <c r="F25" s="55">
        <v>1</v>
      </c>
      <c r="G25" s="65" t="s">
        <v>48</v>
      </c>
      <c r="H25" s="65" t="s">
        <v>58</v>
      </c>
      <c r="I25" s="59">
        <v>0.59899999999999998</v>
      </c>
      <c r="J25" s="60">
        <v>4.5</v>
      </c>
      <c r="K25" s="61">
        <v>1.4</v>
      </c>
      <c r="L25" s="62">
        <v>736</v>
      </c>
      <c r="M25" s="55">
        <v>77</v>
      </c>
      <c r="N25" s="85">
        <v>24.37</v>
      </c>
      <c r="O25" s="66">
        <v>42821</v>
      </c>
      <c r="P25" s="63" t="s">
        <v>75</v>
      </c>
    </row>
    <row r="26" spans="1:16" x14ac:dyDescent="0.35">
      <c r="A26" s="56" t="s">
        <v>33</v>
      </c>
      <c r="B26" s="56" t="s">
        <v>45</v>
      </c>
      <c r="C26" s="56" t="s">
        <v>46</v>
      </c>
      <c r="D26" s="57" t="s">
        <v>79</v>
      </c>
      <c r="E26" s="58">
        <v>90</v>
      </c>
      <c r="F26" s="55">
        <v>1</v>
      </c>
      <c r="G26" s="65" t="s">
        <v>67</v>
      </c>
      <c r="H26" s="65" t="s">
        <v>58</v>
      </c>
      <c r="I26" s="59">
        <v>0.65</v>
      </c>
      <c r="J26" s="60">
        <v>4.5</v>
      </c>
      <c r="K26" s="61">
        <v>1.5</v>
      </c>
      <c r="L26" s="62">
        <v>575</v>
      </c>
      <c r="M26" s="55">
        <v>78</v>
      </c>
      <c r="N26" s="85">
        <v>19.93</v>
      </c>
      <c r="O26" s="66">
        <v>42821</v>
      </c>
      <c r="P26" s="63" t="s">
        <v>75</v>
      </c>
    </row>
    <row r="27" spans="1:16" x14ac:dyDescent="0.35">
      <c r="A27" s="56" t="s">
        <v>33</v>
      </c>
      <c r="B27" s="56" t="s">
        <v>45</v>
      </c>
      <c r="C27" s="56" t="s">
        <v>46</v>
      </c>
      <c r="D27" s="57" t="s">
        <v>80</v>
      </c>
      <c r="E27" s="58">
        <v>90</v>
      </c>
      <c r="F27" s="55">
        <v>1</v>
      </c>
      <c r="G27" s="65" t="s">
        <v>48</v>
      </c>
      <c r="H27" s="65" t="s">
        <v>49</v>
      </c>
      <c r="I27" s="59">
        <v>0.65</v>
      </c>
      <c r="J27" s="60">
        <v>5</v>
      </c>
      <c r="K27" s="61">
        <v>1.8</v>
      </c>
      <c r="L27" s="62">
        <v>769</v>
      </c>
      <c r="M27" s="55">
        <v>75</v>
      </c>
      <c r="N27" s="85">
        <v>25.19</v>
      </c>
      <c r="O27" s="66">
        <v>42821</v>
      </c>
      <c r="P27" s="63" t="s">
        <v>75</v>
      </c>
    </row>
    <row r="28" spans="1:16" x14ac:dyDescent="0.35">
      <c r="A28" s="56" t="s">
        <v>33</v>
      </c>
      <c r="B28" s="56" t="s">
        <v>45</v>
      </c>
      <c r="C28" s="56" t="s">
        <v>46</v>
      </c>
      <c r="D28" s="57" t="s">
        <v>81</v>
      </c>
      <c r="E28" s="58">
        <v>90</v>
      </c>
      <c r="F28" s="55">
        <v>1</v>
      </c>
      <c r="G28" s="65" t="s">
        <v>52</v>
      </c>
      <c r="H28" s="65" t="s">
        <v>49</v>
      </c>
      <c r="I28" s="59">
        <v>0.65500000000000003</v>
      </c>
      <c r="J28" s="60">
        <v>5</v>
      </c>
      <c r="K28" s="61">
        <v>2.2000000000000002</v>
      </c>
      <c r="L28" s="62">
        <v>871</v>
      </c>
      <c r="M28" s="55">
        <v>75</v>
      </c>
      <c r="N28" s="85">
        <v>27.15</v>
      </c>
      <c r="O28" s="66">
        <v>42821</v>
      </c>
      <c r="P28" s="63" t="s">
        <v>75</v>
      </c>
    </row>
    <row r="29" spans="1:16" x14ac:dyDescent="0.35">
      <c r="A29" s="56" t="s">
        <v>33</v>
      </c>
      <c r="B29" s="56" t="s">
        <v>82</v>
      </c>
      <c r="C29" s="56" t="s">
        <v>315</v>
      </c>
      <c r="D29" s="57" t="s">
        <v>83</v>
      </c>
      <c r="E29" s="58">
        <v>78</v>
      </c>
      <c r="F29" s="55">
        <v>1</v>
      </c>
      <c r="G29" s="65" t="s">
        <v>74</v>
      </c>
      <c r="H29" s="65" t="s">
        <v>49</v>
      </c>
      <c r="I29" s="59">
        <v>0.441</v>
      </c>
      <c r="J29" s="60">
        <v>4.5</v>
      </c>
      <c r="K29" s="61">
        <v>2.2999999999999998</v>
      </c>
      <c r="L29" s="62">
        <v>277.52999999999997</v>
      </c>
      <c r="M29" s="55">
        <v>80.400000000000006</v>
      </c>
      <c r="N29" s="85">
        <v>12.07</v>
      </c>
      <c r="O29" s="66">
        <v>42823</v>
      </c>
      <c r="P29" s="56" t="s">
        <v>50</v>
      </c>
    </row>
    <row r="30" spans="1:16" x14ac:dyDescent="0.35">
      <c r="A30" s="56" t="s">
        <v>33</v>
      </c>
      <c r="B30" s="56" t="s">
        <v>82</v>
      </c>
      <c r="C30" s="56" t="s">
        <v>315</v>
      </c>
      <c r="D30" s="57" t="s">
        <v>84</v>
      </c>
      <c r="E30" s="58">
        <v>78</v>
      </c>
      <c r="F30" s="55">
        <v>1</v>
      </c>
      <c r="G30" s="65" t="s">
        <v>63</v>
      </c>
      <c r="H30" s="65" t="s">
        <v>49</v>
      </c>
      <c r="I30" s="59">
        <v>0.53700000000000003</v>
      </c>
      <c r="J30" s="60">
        <v>5</v>
      </c>
      <c r="K30" s="61">
        <v>2.95</v>
      </c>
      <c r="L30" s="62">
        <v>386.84</v>
      </c>
      <c r="M30" s="55">
        <v>72.400000000000006</v>
      </c>
      <c r="N30" s="85">
        <v>14.74</v>
      </c>
      <c r="O30" s="66">
        <v>42823</v>
      </c>
      <c r="P30" s="56" t="s">
        <v>50</v>
      </c>
    </row>
    <row r="31" spans="1:16" x14ac:dyDescent="0.35">
      <c r="A31" s="56" t="s">
        <v>33</v>
      </c>
      <c r="B31" s="56" t="s">
        <v>82</v>
      </c>
      <c r="C31" s="56" t="s">
        <v>315</v>
      </c>
      <c r="D31" s="57" t="s">
        <v>85</v>
      </c>
      <c r="E31" s="58">
        <v>78</v>
      </c>
      <c r="F31" s="55">
        <v>1</v>
      </c>
      <c r="G31" s="65" t="s">
        <v>67</v>
      </c>
      <c r="H31" s="65" t="s">
        <v>49</v>
      </c>
      <c r="I31" s="59">
        <v>0.47699999999999998</v>
      </c>
      <c r="J31" s="60">
        <v>5</v>
      </c>
      <c r="K31" s="61">
        <v>1.77</v>
      </c>
      <c r="L31" s="62">
        <v>402.07</v>
      </c>
      <c r="M31" s="55">
        <v>74.400000000000006</v>
      </c>
      <c r="N31" s="85">
        <v>15.16</v>
      </c>
      <c r="O31" s="66">
        <v>42823</v>
      </c>
      <c r="P31" s="56" t="s">
        <v>50</v>
      </c>
    </row>
    <row r="32" spans="1:16" x14ac:dyDescent="0.35">
      <c r="A32" s="56" t="s">
        <v>33</v>
      </c>
      <c r="B32" s="56" t="s">
        <v>82</v>
      </c>
      <c r="C32" s="56" t="s">
        <v>315</v>
      </c>
      <c r="D32" s="57" t="s">
        <v>86</v>
      </c>
      <c r="E32" s="58">
        <v>78</v>
      </c>
      <c r="F32" s="55">
        <v>1</v>
      </c>
      <c r="G32" s="65" t="s">
        <v>48</v>
      </c>
      <c r="H32" s="65" t="s">
        <v>49</v>
      </c>
      <c r="I32" s="59">
        <v>0.52800000000000002</v>
      </c>
      <c r="J32" s="60">
        <v>5</v>
      </c>
      <c r="K32" s="61">
        <v>1.4</v>
      </c>
      <c r="L32" s="62">
        <v>573.22</v>
      </c>
      <c r="M32" s="55">
        <v>67.8</v>
      </c>
      <c r="N32" s="85">
        <v>19.88</v>
      </c>
      <c r="O32" s="66">
        <v>42823</v>
      </c>
      <c r="P32" s="56" t="s">
        <v>50</v>
      </c>
    </row>
    <row r="33" spans="1:16" x14ac:dyDescent="0.35">
      <c r="A33" s="56" t="s">
        <v>33</v>
      </c>
      <c r="B33" s="56" t="s">
        <v>82</v>
      </c>
      <c r="C33" s="56" t="s">
        <v>315</v>
      </c>
      <c r="D33" s="57" t="s">
        <v>87</v>
      </c>
      <c r="E33" s="58">
        <v>78</v>
      </c>
      <c r="F33" s="55">
        <v>1</v>
      </c>
      <c r="G33" s="65" t="s">
        <v>52</v>
      </c>
      <c r="H33" s="65" t="s">
        <v>49</v>
      </c>
      <c r="I33" s="59">
        <v>0.53500000000000003</v>
      </c>
      <c r="J33" s="60">
        <v>5</v>
      </c>
      <c r="K33" s="61">
        <v>1.86</v>
      </c>
      <c r="L33" s="62">
        <v>700.13</v>
      </c>
      <c r="M33" s="55">
        <v>72.8</v>
      </c>
      <c r="N33" s="85">
        <v>23.38</v>
      </c>
      <c r="O33" s="66">
        <v>42823</v>
      </c>
      <c r="P33" s="56" t="s">
        <v>50</v>
      </c>
    </row>
    <row r="34" spans="1:16" x14ac:dyDescent="0.35">
      <c r="A34" s="56" t="s">
        <v>33</v>
      </c>
      <c r="B34" s="56" t="s">
        <v>82</v>
      </c>
      <c r="C34" s="56" t="s">
        <v>315</v>
      </c>
      <c r="D34" s="57" t="s">
        <v>88</v>
      </c>
      <c r="E34" s="58">
        <v>78</v>
      </c>
      <c r="F34" s="55">
        <v>1</v>
      </c>
      <c r="G34" s="65" t="s">
        <v>55</v>
      </c>
      <c r="H34" s="65" t="s">
        <v>49</v>
      </c>
      <c r="I34" s="59">
        <v>0.52800000000000002</v>
      </c>
      <c r="J34" s="60">
        <v>5.5</v>
      </c>
      <c r="K34" s="61">
        <v>1.85</v>
      </c>
      <c r="L34" s="62">
        <v>716.45</v>
      </c>
      <c r="M34" s="55">
        <v>69.400000000000006</v>
      </c>
      <c r="N34" s="85">
        <v>23.83</v>
      </c>
      <c r="O34" s="66">
        <v>42823</v>
      </c>
      <c r="P34" s="56" t="s">
        <v>50</v>
      </c>
    </row>
    <row r="35" spans="1:16" x14ac:dyDescent="0.35">
      <c r="A35" s="56" t="s">
        <v>33</v>
      </c>
      <c r="B35" s="56" t="s">
        <v>82</v>
      </c>
      <c r="C35" s="56" t="s">
        <v>315</v>
      </c>
      <c r="D35" s="57" t="s">
        <v>89</v>
      </c>
      <c r="E35" s="58">
        <v>78</v>
      </c>
      <c r="F35" s="55">
        <v>1</v>
      </c>
      <c r="G35" s="65" t="s">
        <v>90</v>
      </c>
      <c r="H35" s="65" t="s">
        <v>49</v>
      </c>
      <c r="I35" s="59">
        <v>0.53700000000000003</v>
      </c>
      <c r="J35" s="60">
        <v>5</v>
      </c>
      <c r="K35" s="61">
        <v>1.9</v>
      </c>
      <c r="L35" s="62">
        <v>747.27</v>
      </c>
      <c r="M35" s="55">
        <v>68.5</v>
      </c>
      <c r="N35" s="85">
        <v>24.68</v>
      </c>
      <c r="O35" s="66">
        <v>42823</v>
      </c>
      <c r="P35" s="56" t="s">
        <v>50</v>
      </c>
    </row>
    <row r="36" spans="1:16" x14ac:dyDescent="0.35">
      <c r="A36" s="56" t="s">
        <v>33</v>
      </c>
      <c r="B36" s="56" t="s">
        <v>82</v>
      </c>
      <c r="C36" s="56" t="s">
        <v>315</v>
      </c>
      <c r="D36" s="57" t="s">
        <v>91</v>
      </c>
      <c r="E36" s="58">
        <v>78</v>
      </c>
      <c r="F36" s="55">
        <v>1</v>
      </c>
      <c r="G36" s="65" t="s">
        <v>92</v>
      </c>
      <c r="H36" s="65" t="s">
        <v>49</v>
      </c>
      <c r="I36" s="59">
        <v>0.52600000000000002</v>
      </c>
      <c r="J36" s="60">
        <v>4.5</v>
      </c>
      <c r="K36" s="61">
        <v>1.65</v>
      </c>
      <c r="L36" s="62">
        <v>849.16</v>
      </c>
      <c r="M36" s="55">
        <v>70.400000000000006</v>
      </c>
      <c r="N36" s="85">
        <v>26.73</v>
      </c>
      <c r="O36" s="66">
        <v>42823</v>
      </c>
      <c r="P36" s="56" t="s">
        <v>50</v>
      </c>
    </row>
    <row r="37" spans="1:16" x14ac:dyDescent="0.35">
      <c r="A37" s="56" t="s">
        <v>33</v>
      </c>
      <c r="B37" s="56" t="s">
        <v>82</v>
      </c>
      <c r="C37" s="56" t="s">
        <v>315</v>
      </c>
      <c r="D37" s="57" t="s">
        <v>93</v>
      </c>
      <c r="E37" s="58">
        <v>84</v>
      </c>
      <c r="F37" s="55">
        <v>1</v>
      </c>
      <c r="G37" s="65" t="s">
        <v>52</v>
      </c>
      <c r="H37" s="65" t="s">
        <v>49</v>
      </c>
      <c r="I37" s="59">
        <v>0.59299999999999997</v>
      </c>
      <c r="J37" s="60">
        <v>4.5</v>
      </c>
      <c r="K37" s="61">
        <v>1.97</v>
      </c>
      <c r="L37" s="62">
        <v>608.39</v>
      </c>
      <c r="M37" s="55">
        <v>75.400000000000006</v>
      </c>
      <c r="N37" s="85">
        <v>20.85</v>
      </c>
      <c r="O37" s="66">
        <v>42823</v>
      </c>
      <c r="P37" s="56" t="s">
        <v>50</v>
      </c>
    </row>
    <row r="38" spans="1:16" x14ac:dyDescent="0.35">
      <c r="A38" s="56" t="s">
        <v>33</v>
      </c>
      <c r="B38" s="56" t="s">
        <v>82</v>
      </c>
      <c r="C38" s="56" t="s">
        <v>315</v>
      </c>
      <c r="D38" s="57" t="s">
        <v>94</v>
      </c>
      <c r="E38" s="58">
        <v>84</v>
      </c>
      <c r="F38" s="55">
        <v>1</v>
      </c>
      <c r="G38" s="65" t="s">
        <v>95</v>
      </c>
      <c r="H38" s="65" t="s">
        <v>96</v>
      </c>
      <c r="I38" s="59">
        <v>0.57799999999999996</v>
      </c>
      <c r="J38" s="60">
        <v>6</v>
      </c>
      <c r="K38" s="61">
        <v>2.34</v>
      </c>
      <c r="L38" s="62">
        <v>941.53</v>
      </c>
      <c r="M38" s="55">
        <v>66.3</v>
      </c>
      <c r="N38" s="85">
        <v>28.5</v>
      </c>
      <c r="O38" s="66">
        <v>42823</v>
      </c>
      <c r="P38" s="56" t="s">
        <v>50</v>
      </c>
    </row>
    <row r="39" spans="1:16" x14ac:dyDescent="0.35">
      <c r="A39" s="56" t="s">
        <v>33</v>
      </c>
      <c r="B39" s="56" t="s">
        <v>82</v>
      </c>
      <c r="C39" s="56" t="s">
        <v>315</v>
      </c>
      <c r="D39" s="57" t="s">
        <v>97</v>
      </c>
      <c r="E39" s="58">
        <v>96</v>
      </c>
      <c r="F39" s="55">
        <v>1</v>
      </c>
      <c r="G39" s="65" t="s">
        <v>52</v>
      </c>
      <c r="H39" s="65" t="s">
        <v>58</v>
      </c>
      <c r="I39" s="59">
        <v>0.65600000000000003</v>
      </c>
      <c r="J39" s="60">
        <v>4</v>
      </c>
      <c r="K39" s="61">
        <v>2.25</v>
      </c>
      <c r="L39" s="62">
        <v>664.59</v>
      </c>
      <c r="M39" s="55">
        <v>78</v>
      </c>
      <c r="N39" s="85">
        <v>22.4</v>
      </c>
      <c r="O39" s="66">
        <v>42823</v>
      </c>
      <c r="P39" s="56" t="s">
        <v>50</v>
      </c>
    </row>
    <row r="40" spans="1:16" x14ac:dyDescent="0.35">
      <c r="A40" s="56" t="s">
        <v>33</v>
      </c>
      <c r="B40" s="56" t="s">
        <v>82</v>
      </c>
      <c r="C40" s="56" t="s">
        <v>315</v>
      </c>
      <c r="D40" s="57" t="s">
        <v>98</v>
      </c>
      <c r="E40" s="58">
        <v>96</v>
      </c>
      <c r="F40" s="55">
        <v>1</v>
      </c>
      <c r="G40" s="65" t="s">
        <v>55</v>
      </c>
      <c r="H40" s="65" t="s">
        <v>58</v>
      </c>
      <c r="I40" s="59">
        <v>0.66300000000000003</v>
      </c>
      <c r="J40" s="60">
        <v>5</v>
      </c>
      <c r="K40" s="61">
        <v>2.5</v>
      </c>
      <c r="L40" s="62">
        <v>716.81</v>
      </c>
      <c r="M40" s="55">
        <v>75.599999999999994</v>
      </c>
      <c r="N40" s="85">
        <v>23.84</v>
      </c>
      <c r="O40" s="66">
        <v>42823</v>
      </c>
      <c r="P40" s="56" t="s">
        <v>50</v>
      </c>
    </row>
    <row r="41" spans="1:16" x14ac:dyDescent="0.35">
      <c r="A41" s="56" t="s">
        <v>33</v>
      </c>
      <c r="B41" s="56" t="s">
        <v>82</v>
      </c>
      <c r="C41" s="56" t="s">
        <v>315</v>
      </c>
      <c r="D41" s="57" t="s">
        <v>99</v>
      </c>
      <c r="E41" s="58">
        <v>96</v>
      </c>
      <c r="F41" s="55">
        <v>1</v>
      </c>
      <c r="G41" s="65" t="s">
        <v>90</v>
      </c>
      <c r="H41" s="65" t="s">
        <v>49</v>
      </c>
      <c r="I41" s="59">
        <v>0.66500000000000004</v>
      </c>
      <c r="J41" s="60">
        <v>5</v>
      </c>
      <c r="K41" s="61">
        <v>2.6</v>
      </c>
      <c r="L41" s="62">
        <v>745.09</v>
      </c>
      <c r="M41" s="55">
        <v>72.099999999999994</v>
      </c>
      <c r="N41" s="85">
        <v>24.62</v>
      </c>
      <c r="O41" s="66">
        <v>42823</v>
      </c>
      <c r="P41" s="56" t="s">
        <v>50</v>
      </c>
    </row>
    <row r="42" spans="1:16" x14ac:dyDescent="0.35">
      <c r="A42" s="56" t="s">
        <v>33</v>
      </c>
      <c r="B42" s="56" t="s">
        <v>82</v>
      </c>
      <c r="C42" s="56" t="s">
        <v>315</v>
      </c>
      <c r="D42" s="57" t="s">
        <v>100</v>
      </c>
      <c r="E42" s="58">
        <v>96</v>
      </c>
      <c r="F42" s="55">
        <v>1</v>
      </c>
      <c r="G42" s="65" t="s">
        <v>92</v>
      </c>
      <c r="H42" s="65" t="s">
        <v>49</v>
      </c>
      <c r="I42" s="59">
        <v>0.66200000000000003</v>
      </c>
      <c r="J42" s="60">
        <v>5.5</v>
      </c>
      <c r="K42" s="61">
        <v>2.6</v>
      </c>
      <c r="L42" s="62">
        <v>824.63</v>
      </c>
      <c r="M42" s="55">
        <v>72.5</v>
      </c>
      <c r="N42" s="85">
        <v>26.26</v>
      </c>
      <c r="O42" s="66">
        <v>42823</v>
      </c>
      <c r="P42" s="56" t="s">
        <v>50</v>
      </c>
    </row>
    <row r="43" spans="1:16" x14ac:dyDescent="0.35">
      <c r="A43" s="56" t="s">
        <v>33</v>
      </c>
      <c r="B43" s="56" t="s">
        <v>82</v>
      </c>
      <c r="C43" s="56" t="s">
        <v>315</v>
      </c>
      <c r="D43" s="57" t="s">
        <v>101</v>
      </c>
      <c r="E43" s="58">
        <v>96</v>
      </c>
      <c r="F43" s="55">
        <v>1</v>
      </c>
      <c r="G43" s="65" t="s">
        <v>95</v>
      </c>
      <c r="H43" s="65" t="s">
        <v>49</v>
      </c>
      <c r="I43" s="59">
        <v>0.67600000000000005</v>
      </c>
      <c r="J43" s="60">
        <v>6</v>
      </c>
      <c r="K43" s="61">
        <v>2.95</v>
      </c>
      <c r="L43" s="62">
        <v>932.66</v>
      </c>
      <c r="M43" s="55">
        <v>70.5</v>
      </c>
      <c r="N43" s="85">
        <v>28.33</v>
      </c>
      <c r="O43" s="66">
        <v>42823</v>
      </c>
      <c r="P43" s="56" t="s">
        <v>50</v>
      </c>
    </row>
    <row r="44" spans="1:16" x14ac:dyDescent="0.35">
      <c r="A44" s="56" t="s">
        <v>33</v>
      </c>
      <c r="B44" s="56" t="s">
        <v>82</v>
      </c>
      <c r="C44" s="56" t="s">
        <v>315</v>
      </c>
      <c r="D44" s="57" t="s">
        <v>102</v>
      </c>
      <c r="E44" s="58">
        <v>90</v>
      </c>
      <c r="F44" s="55">
        <v>1</v>
      </c>
      <c r="G44" s="65" t="s">
        <v>95</v>
      </c>
      <c r="H44" s="65" t="s">
        <v>103</v>
      </c>
      <c r="I44" s="59">
        <v>0.54700000000000004</v>
      </c>
      <c r="J44" s="60">
        <v>6.5</v>
      </c>
      <c r="K44" s="61">
        <v>2.2000000000000002</v>
      </c>
      <c r="L44" s="62">
        <v>651.9</v>
      </c>
      <c r="M44" s="55">
        <v>60.1</v>
      </c>
      <c r="N44" s="85">
        <v>24.43</v>
      </c>
      <c r="O44" s="66">
        <v>42823</v>
      </c>
      <c r="P44" s="63" t="s">
        <v>104</v>
      </c>
    </row>
    <row r="45" spans="1:16" x14ac:dyDescent="0.35">
      <c r="A45" s="56" t="s">
        <v>33</v>
      </c>
      <c r="B45" s="56" t="s">
        <v>82</v>
      </c>
      <c r="C45" s="56" t="s">
        <v>315</v>
      </c>
      <c r="D45" s="57" t="s">
        <v>105</v>
      </c>
      <c r="E45" s="58">
        <v>90</v>
      </c>
      <c r="F45" s="55">
        <v>1</v>
      </c>
      <c r="G45" s="65" t="s">
        <v>106</v>
      </c>
      <c r="H45" s="65" t="s">
        <v>58</v>
      </c>
      <c r="I45" s="59">
        <v>0.54300000000000004</v>
      </c>
      <c r="J45" s="60">
        <v>4</v>
      </c>
      <c r="K45" s="61">
        <v>1.75</v>
      </c>
      <c r="L45" s="62">
        <v>291.20999999999998</v>
      </c>
      <c r="M45" s="55">
        <v>80.849999999999994</v>
      </c>
      <c r="N45" s="85">
        <v>12.385</v>
      </c>
      <c r="O45" s="66">
        <v>42823</v>
      </c>
      <c r="P45" s="63" t="s">
        <v>107</v>
      </c>
    </row>
    <row r="46" spans="1:16" x14ac:dyDescent="0.35">
      <c r="A46" s="56" t="s">
        <v>33</v>
      </c>
      <c r="B46" s="56" t="s">
        <v>82</v>
      </c>
      <c r="C46" s="56" t="s">
        <v>315</v>
      </c>
      <c r="D46" s="57" t="s">
        <v>108</v>
      </c>
      <c r="E46" s="58">
        <v>90</v>
      </c>
      <c r="F46" s="55">
        <v>1</v>
      </c>
      <c r="G46" s="65" t="s">
        <v>74</v>
      </c>
      <c r="H46" s="65" t="s">
        <v>58</v>
      </c>
      <c r="I46" s="59">
        <v>0.56000000000000005</v>
      </c>
      <c r="J46" s="60">
        <v>4</v>
      </c>
      <c r="K46" s="61">
        <v>1.95</v>
      </c>
      <c r="L46" s="62">
        <v>309.58</v>
      </c>
      <c r="M46" s="55">
        <v>82.8</v>
      </c>
      <c r="N46" s="85">
        <v>12.82</v>
      </c>
      <c r="O46" s="66">
        <v>42823</v>
      </c>
      <c r="P46" s="63" t="s">
        <v>107</v>
      </c>
    </row>
    <row r="47" spans="1:16" x14ac:dyDescent="0.35">
      <c r="A47" s="56" t="s">
        <v>33</v>
      </c>
      <c r="B47" s="56" t="s">
        <v>82</v>
      </c>
      <c r="C47" s="56" t="s">
        <v>315</v>
      </c>
      <c r="D47" s="57" t="s">
        <v>109</v>
      </c>
      <c r="E47" s="58">
        <v>90</v>
      </c>
      <c r="F47" s="55">
        <v>2</v>
      </c>
      <c r="G47" s="65" t="s">
        <v>63</v>
      </c>
      <c r="H47" s="65" t="s">
        <v>58</v>
      </c>
      <c r="I47" s="59">
        <v>0.51800000000000002</v>
      </c>
      <c r="J47" s="60">
        <v>4.5</v>
      </c>
      <c r="K47" s="61">
        <v>2</v>
      </c>
      <c r="L47" s="62">
        <v>386.48</v>
      </c>
      <c r="M47" s="55">
        <v>80</v>
      </c>
      <c r="N47" s="85">
        <v>14.73</v>
      </c>
      <c r="O47" s="66">
        <v>42823</v>
      </c>
      <c r="P47" s="63" t="s">
        <v>75</v>
      </c>
    </row>
    <row r="48" spans="1:16" x14ac:dyDescent="0.35">
      <c r="A48" s="56" t="s">
        <v>33</v>
      </c>
      <c r="B48" s="56" t="s">
        <v>82</v>
      </c>
      <c r="C48" s="56" t="s">
        <v>315</v>
      </c>
      <c r="D48" s="57" t="s">
        <v>110</v>
      </c>
      <c r="E48" s="58">
        <v>90</v>
      </c>
      <c r="F48" s="55">
        <v>1</v>
      </c>
      <c r="G48" s="65" t="s">
        <v>63</v>
      </c>
      <c r="H48" s="65" t="s">
        <v>58</v>
      </c>
      <c r="I48" s="59">
        <v>0.50900000000000001</v>
      </c>
      <c r="J48" s="60">
        <v>4.5</v>
      </c>
      <c r="K48" s="61">
        <v>2</v>
      </c>
      <c r="L48" s="62">
        <v>400.62</v>
      </c>
      <c r="M48" s="55">
        <v>79.2</v>
      </c>
      <c r="N48" s="85">
        <v>15.12</v>
      </c>
      <c r="O48" s="66">
        <v>42823</v>
      </c>
      <c r="P48" s="63" t="s">
        <v>75</v>
      </c>
    </row>
    <row r="49" spans="1:16" x14ac:dyDescent="0.35">
      <c r="A49" s="56" t="s">
        <v>33</v>
      </c>
      <c r="B49" s="56" t="s">
        <v>82</v>
      </c>
      <c r="C49" s="56" t="s">
        <v>315</v>
      </c>
      <c r="D49" s="57" t="s">
        <v>111</v>
      </c>
      <c r="E49" s="58">
        <v>96</v>
      </c>
      <c r="F49" s="55">
        <v>1</v>
      </c>
      <c r="G49" s="65" t="s">
        <v>67</v>
      </c>
      <c r="H49" s="65" t="s">
        <v>58</v>
      </c>
      <c r="I49" s="59">
        <v>0.56699999999999995</v>
      </c>
      <c r="J49" s="60">
        <v>4</v>
      </c>
      <c r="K49" s="61">
        <v>2.15</v>
      </c>
      <c r="L49" s="62">
        <v>451.75</v>
      </c>
      <c r="M49" s="55">
        <v>82.1</v>
      </c>
      <c r="N49" s="85">
        <v>16.53</v>
      </c>
      <c r="O49" s="66">
        <v>42823</v>
      </c>
      <c r="P49" s="63" t="s">
        <v>75</v>
      </c>
    </row>
    <row r="50" spans="1:16" x14ac:dyDescent="0.35">
      <c r="A50" s="56" t="s">
        <v>33</v>
      </c>
      <c r="B50" s="56" t="s">
        <v>82</v>
      </c>
      <c r="C50" s="56" t="s">
        <v>315</v>
      </c>
      <c r="D50" s="57" t="s">
        <v>112</v>
      </c>
      <c r="E50" s="58">
        <v>96</v>
      </c>
      <c r="F50" s="55">
        <v>1</v>
      </c>
      <c r="G50" s="65" t="s">
        <v>48</v>
      </c>
      <c r="H50" s="65" t="s">
        <v>58</v>
      </c>
      <c r="I50" s="59">
        <v>0.65800000000000003</v>
      </c>
      <c r="J50" s="60">
        <v>4</v>
      </c>
      <c r="K50" s="61">
        <v>2.2000000000000002</v>
      </c>
      <c r="L50" s="62">
        <v>606.58000000000004</v>
      </c>
      <c r="M50" s="55">
        <v>80.2</v>
      </c>
      <c r="N50" s="85">
        <v>20.8</v>
      </c>
      <c r="O50" s="66">
        <v>42823</v>
      </c>
      <c r="P50" s="63" t="s">
        <v>75</v>
      </c>
    </row>
    <row r="51" spans="1:16" x14ac:dyDescent="0.35">
      <c r="A51" s="56" t="s">
        <v>33</v>
      </c>
      <c r="B51" s="56" t="s">
        <v>82</v>
      </c>
      <c r="C51" s="56" t="s">
        <v>315</v>
      </c>
      <c r="D51" s="57" t="s">
        <v>113</v>
      </c>
      <c r="E51" s="58">
        <v>114</v>
      </c>
      <c r="F51" s="55">
        <v>2</v>
      </c>
      <c r="G51" s="65" t="s">
        <v>63</v>
      </c>
      <c r="H51" s="65" t="s">
        <v>103</v>
      </c>
      <c r="I51" s="59">
        <v>0.42199999999999999</v>
      </c>
      <c r="J51" s="60">
        <v>4.5</v>
      </c>
      <c r="K51" s="61">
        <v>1.85</v>
      </c>
      <c r="L51" s="62">
        <v>171.99</v>
      </c>
      <c r="M51" s="55">
        <v>68.069999999999993</v>
      </c>
      <c r="N51" s="85">
        <v>8.69</v>
      </c>
      <c r="O51" s="66">
        <v>42823</v>
      </c>
      <c r="P51" s="63" t="s">
        <v>114</v>
      </c>
    </row>
    <row r="52" spans="1:16" x14ac:dyDescent="0.35">
      <c r="A52" s="56" t="s">
        <v>33</v>
      </c>
      <c r="B52" s="56" t="s">
        <v>82</v>
      </c>
      <c r="C52" s="56" t="s">
        <v>315</v>
      </c>
      <c r="D52" s="57" t="s">
        <v>115</v>
      </c>
      <c r="E52" s="58">
        <v>126</v>
      </c>
      <c r="F52" s="55">
        <v>2</v>
      </c>
      <c r="G52" s="65" t="s">
        <v>52</v>
      </c>
      <c r="H52" s="65" t="s">
        <v>103</v>
      </c>
      <c r="I52" s="59">
        <v>0.56599999999999995</v>
      </c>
      <c r="J52" s="60">
        <v>5</v>
      </c>
      <c r="K52" s="61">
        <v>3</v>
      </c>
      <c r="L52" s="62">
        <v>350.61</v>
      </c>
      <c r="M52" s="55">
        <v>76</v>
      </c>
      <c r="N52" s="85">
        <v>13.78</v>
      </c>
      <c r="O52" s="66">
        <v>42823</v>
      </c>
      <c r="P52" s="63" t="s">
        <v>114</v>
      </c>
    </row>
    <row r="53" spans="1:16" x14ac:dyDescent="0.35">
      <c r="A53" s="56" t="s">
        <v>33</v>
      </c>
      <c r="B53" s="56" t="s">
        <v>82</v>
      </c>
      <c r="C53" s="56" t="s">
        <v>315</v>
      </c>
      <c r="D53" s="57" t="s">
        <v>116</v>
      </c>
      <c r="E53" s="58">
        <v>156</v>
      </c>
      <c r="F53" s="55">
        <v>2</v>
      </c>
      <c r="G53" s="65" t="s">
        <v>63</v>
      </c>
      <c r="H53" s="65" t="s">
        <v>49</v>
      </c>
      <c r="I53" s="59">
        <v>0.51800000000000002</v>
      </c>
      <c r="J53" s="60">
        <v>4</v>
      </c>
      <c r="K53" s="61">
        <v>2.62</v>
      </c>
      <c r="L53" s="62">
        <v>124.4</v>
      </c>
      <c r="M53" s="55">
        <v>70.099999999999994</v>
      </c>
      <c r="N53" s="85">
        <v>6.32</v>
      </c>
      <c r="O53" s="66">
        <v>42823</v>
      </c>
      <c r="P53" s="63" t="s">
        <v>114</v>
      </c>
    </row>
    <row r="54" spans="1:16" x14ac:dyDescent="0.35">
      <c r="A54" s="56" t="s">
        <v>33</v>
      </c>
      <c r="B54" s="56" t="s">
        <v>82</v>
      </c>
      <c r="C54" s="56" t="s">
        <v>315</v>
      </c>
      <c r="D54" s="57" t="s">
        <v>117</v>
      </c>
      <c r="E54" s="58">
        <v>162</v>
      </c>
      <c r="F54" s="55">
        <v>3</v>
      </c>
      <c r="G54" s="65" t="s">
        <v>67</v>
      </c>
      <c r="H54" s="65" t="s">
        <v>103</v>
      </c>
      <c r="I54" s="59">
        <v>0.504</v>
      </c>
      <c r="J54" s="60">
        <v>5.5</v>
      </c>
      <c r="K54" s="61">
        <v>3.47</v>
      </c>
      <c r="L54" s="62">
        <v>176.54</v>
      </c>
      <c r="M54" s="55">
        <v>65.099999999999994</v>
      </c>
      <c r="N54" s="85">
        <v>8.9</v>
      </c>
      <c r="O54" s="66">
        <v>42823</v>
      </c>
      <c r="P54" s="63" t="s">
        <v>118</v>
      </c>
    </row>
    <row r="55" spans="1:16" x14ac:dyDescent="0.35">
      <c r="A55" s="56" t="s">
        <v>33</v>
      </c>
      <c r="B55" s="56" t="s">
        <v>82</v>
      </c>
      <c r="C55" s="56" t="s">
        <v>315</v>
      </c>
      <c r="D55" s="57" t="s">
        <v>119</v>
      </c>
      <c r="E55" s="58">
        <v>90</v>
      </c>
      <c r="F55" s="55">
        <v>1</v>
      </c>
      <c r="G55" s="65" t="s">
        <v>52</v>
      </c>
      <c r="H55" s="65" t="s">
        <v>103</v>
      </c>
      <c r="I55" s="59">
        <v>0.54800000000000004</v>
      </c>
      <c r="J55" s="60">
        <v>5.5</v>
      </c>
      <c r="K55" s="61">
        <v>2.85</v>
      </c>
      <c r="L55" s="62">
        <v>1036.81</v>
      </c>
      <c r="M55" s="55">
        <v>62.6</v>
      </c>
      <c r="N55" s="85">
        <v>30.5</v>
      </c>
      <c r="O55" s="66">
        <v>42823</v>
      </c>
      <c r="P55" s="63" t="s">
        <v>120</v>
      </c>
    </row>
    <row r="56" spans="1:16" x14ac:dyDescent="0.35">
      <c r="A56" s="56" t="s">
        <v>33</v>
      </c>
      <c r="B56" s="56" t="s">
        <v>82</v>
      </c>
      <c r="C56" s="56" t="s">
        <v>316</v>
      </c>
      <c r="D56" s="57" t="s">
        <v>121</v>
      </c>
      <c r="E56" s="58">
        <v>66</v>
      </c>
      <c r="F56" s="55">
        <v>1</v>
      </c>
      <c r="G56" s="65" t="s">
        <v>63</v>
      </c>
      <c r="H56" s="65" t="s">
        <v>49</v>
      </c>
      <c r="I56" s="59">
        <v>0.39</v>
      </c>
      <c r="J56" s="60">
        <v>4.5</v>
      </c>
      <c r="K56" s="61">
        <v>1.29</v>
      </c>
      <c r="L56" s="62">
        <v>311.72000000000003</v>
      </c>
      <c r="M56" s="55">
        <v>68.7</v>
      </c>
      <c r="N56" s="85">
        <v>12.87</v>
      </c>
      <c r="O56" s="66">
        <v>42825</v>
      </c>
      <c r="P56" s="63" t="s">
        <v>122</v>
      </c>
    </row>
    <row r="57" spans="1:16" x14ac:dyDescent="0.35">
      <c r="A57" s="56" t="s">
        <v>33</v>
      </c>
      <c r="B57" s="56" t="s">
        <v>82</v>
      </c>
      <c r="C57" s="56" t="s">
        <v>316</v>
      </c>
      <c r="D57" s="57" t="s">
        <v>123</v>
      </c>
      <c r="E57" s="58">
        <v>66</v>
      </c>
      <c r="F57" s="55">
        <v>1</v>
      </c>
      <c r="G57" s="65" t="s">
        <v>48</v>
      </c>
      <c r="H57" s="65" t="s">
        <v>49</v>
      </c>
      <c r="I57" s="59">
        <v>0.379</v>
      </c>
      <c r="J57" s="60">
        <v>4</v>
      </c>
      <c r="K57" s="61">
        <v>0.97</v>
      </c>
      <c r="L57" s="62">
        <v>413.68</v>
      </c>
      <c r="M57" s="55">
        <v>67.3</v>
      </c>
      <c r="N57" s="85">
        <v>15.48</v>
      </c>
      <c r="O57" s="66">
        <v>42825</v>
      </c>
      <c r="P57" s="63" t="s">
        <v>122</v>
      </c>
    </row>
    <row r="58" spans="1:16" x14ac:dyDescent="0.35">
      <c r="A58" s="56" t="s">
        <v>33</v>
      </c>
      <c r="B58" s="56" t="s">
        <v>82</v>
      </c>
      <c r="C58" s="56" t="s">
        <v>316</v>
      </c>
      <c r="D58" s="57" t="s">
        <v>124</v>
      </c>
      <c r="E58" s="58">
        <v>66</v>
      </c>
      <c r="F58" s="55">
        <v>1</v>
      </c>
      <c r="G58" s="65" t="s">
        <v>52</v>
      </c>
      <c r="H58" s="65" t="s">
        <v>49</v>
      </c>
      <c r="I58" s="59">
        <v>0.183</v>
      </c>
      <c r="J58" s="60">
        <v>5</v>
      </c>
      <c r="K58" s="61">
        <v>1.37</v>
      </c>
      <c r="L58" s="62">
        <v>524.99</v>
      </c>
      <c r="M58" s="55">
        <v>65.3</v>
      </c>
      <c r="N58" s="85">
        <v>18.55</v>
      </c>
      <c r="O58" s="66">
        <v>42825</v>
      </c>
      <c r="P58" s="63" t="s">
        <v>122</v>
      </c>
    </row>
    <row r="59" spans="1:16" x14ac:dyDescent="0.35">
      <c r="A59" s="56" t="s">
        <v>33</v>
      </c>
      <c r="B59" s="56" t="s">
        <v>82</v>
      </c>
      <c r="C59" s="56" t="s">
        <v>316</v>
      </c>
      <c r="D59" s="57" t="s">
        <v>125</v>
      </c>
      <c r="E59" s="58">
        <v>72</v>
      </c>
      <c r="F59" s="55">
        <v>1</v>
      </c>
      <c r="G59" s="65" t="s">
        <v>74</v>
      </c>
      <c r="H59" s="65" t="s">
        <v>49</v>
      </c>
      <c r="I59" s="59">
        <v>0.41</v>
      </c>
      <c r="J59" s="60">
        <v>4.5</v>
      </c>
      <c r="K59" s="61">
        <v>1.7</v>
      </c>
      <c r="L59" s="62">
        <v>299.33</v>
      </c>
      <c r="M59" s="55">
        <v>70.7</v>
      </c>
      <c r="N59" s="85">
        <v>12.58</v>
      </c>
      <c r="O59" s="66">
        <v>42825</v>
      </c>
      <c r="P59" s="63" t="s">
        <v>122</v>
      </c>
    </row>
    <row r="60" spans="1:16" x14ac:dyDescent="0.35">
      <c r="A60" s="56" t="s">
        <v>33</v>
      </c>
      <c r="B60" s="56" t="s">
        <v>82</v>
      </c>
      <c r="C60" s="56" t="s">
        <v>316</v>
      </c>
      <c r="D60" s="57" t="s">
        <v>126</v>
      </c>
      <c r="E60" s="58">
        <v>72</v>
      </c>
      <c r="F60" s="55">
        <v>1</v>
      </c>
      <c r="G60" s="65" t="s">
        <v>63</v>
      </c>
      <c r="H60" s="65" t="s">
        <v>49</v>
      </c>
      <c r="I60" s="59">
        <v>0.42299999999999999</v>
      </c>
      <c r="J60" s="60">
        <v>4.5</v>
      </c>
      <c r="K60" s="61">
        <v>1.55</v>
      </c>
      <c r="L60" s="62">
        <v>362.91</v>
      </c>
      <c r="M60" s="55">
        <v>76</v>
      </c>
      <c r="N60" s="85">
        <v>14.08</v>
      </c>
      <c r="O60" s="66">
        <v>42825</v>
      </c>
      <c r="P60" s="63" t="s">
        <v>122</v>
      </c>
    </row>
    <row r="61" spans="1:16" x14ac:dyDescent="0.35">
      <c r="A61" s="56" t="s">
        <v>33</v>
      </c>
      <c r="B61" s="56" t="s">
        <v>82</v>
      </c>
      <c r="C61" s="56" t="s">
        <v>316</v>
      </c>
      <c r="D61" s="57" t="s">
        <v>127</v>
      </c>
      <c r="E61" s="58">
        <v>72</v>
      </c>
      <c r="F61" s="55">
        <v>1</v>
      </c>
      <c r="G61" s="65" t="s">
        <v>67</v>
      </c>
      <c r="H61" s="65" t="s">
        <v>49</v>
      </c>
      <c r="I61" s="59">
        <v>0.43</v>
      </c>
      <c r="J61" s="60">
        <v>5</v>
      </c>
      <c r="K61" s="61">
        <v>1.65</v>
      </c>
      <c r="L61" s="62">
        <v>424.19</v>
      </c>
      <c r="M61" s="55">
        <v>73.099999999999994</v>
      </c>
      <c r="N61" s="85">
        <v>15.77</v>
      </c>
      <c r="O61" s="66">
        <v>42825</v>
      </c>
      <c r="P61" s="63" t="s">
        <v>122</v>
      </c>
    </row>
    <row r="62" spans="1:16" x14ac:dyDescent="0.35">
      <c r="A62" s="56" t="s">
        <v>33</v>
      </c>
      <c r="B62" s="56" t="s">
        <v>82</v>
      </c>
      <c r="C62" s="56" t="s">
        <v>316</v>
      </c>
      <c r="D62" s="57" t="s">
        <v>128</v>
      </c>
      <c r="E62" s="58">
        <v>72</v>
      </c>
      <c r="F62" s="55">
        <v>1</v>
      </c>
      <c r="G62" s="65" t="s">
        <v>48</v>
      </c>
      <c r="H62" s="65" t="s">
        <v>49</v>
      </c>
      <c r="I62" s="59">
        <v>0.48399999999999999</v>
      </c>
      <c r="J62" s="60">
        <v>4.5</v>
      </c>
      <c r="K62" s="61">
        <v>1.35</v>
      </c>
      <c r="L62" s="62">
        <v>464.8</v>
      </c>
      <c r="M62" s="55">
        <v>70.3</v>
      </c>
      <c r="N62" s="85">
        <v>16.89</v>
      </c>
      <c r="O62" s="66">
        <v>42825</v>
      </c>
      <c r="P62" s="63" t="s">
        <v>122</v>
      </c>
    </row>
    <row r="63" spans="1:16" x14ac:dyDescent="0.35">
      <c r="A63" s="56" t="s">
        <v>33</v>
      </c>
      <c r="B63" s="56" t="s">
        <v>82</v>
      </c>
      <c r="C63" s="56" t="s">
        <v>316</v>
      </c>
      <c r="D63" s="57" t="s">
        <v>129</v>
      </c>
      <c r="E63" s="58">
        <v>72</v>
      </c>
      <c r="F63" s="55">
        <v>1</v>
      </c>
      <c r="G63" s="65" t="s">
        <v>52</v>
      </c>
      <c r="H63" s="65" t="s">
        <v>49</v>
      </c>
      <c r="I63" s="59">
        <v>0.49299999999999999</v>
      </c>
      <c r="J63" s="60">
        <v>4.5</v>
      </c>
      <c r="K63" s="61">
        <v>1.65</v>
      </c>
      <c r="L63" s="62">
        <v>596.79</v>
      </c>
      <c r="M63" s="55">
        <v>69.400000000000006</v>
      </c>
      <c r="N63" s="85">
        <v>20.53</v>
      </c>
      <c r="O63" s="66">
        <v>42825</v>
      </c>
      <c r="P63" s="63" t="s">
        <v>122</v>
      </c>
    </row>
    <row r="64" spans="1:16" x14ac:dyDescent="0.35">
      <c r="A64" s="56" t="s">
        <v>33</v>
      </c>
      <c r="B64" s="56" t="s">
        <v>82</v>
      </c>
      <c r="C64" s="56" t="s">
        <v>316</v>
      </c>
      <c r="D64" s="57" t="s">
        <v>130</v>
      </c>
      <c r="E64" s="58">
        <v>72</v>
      </c>
      <c r="F64" s="55">
        <v>1</v>
      </c>
      <c r="G64" s="65" t="s">
        <v>55</v>
      </c>
      <c r="H64" s="65" t="s">
        <v>49</v>
      </c>
      <c r="I64" s="59">
        <v>0.502</v>
      </c>
      <c r="J64" s="60">
        <v>5.5</v>
      </c>
      <c r="K64" s="61">
        <v>1.65</v>
      </c>
      <c r="L64" s="62">
        <v>617.46</v>
      </c>
      <c r="M64" s="55">
        <v>68</v>
      </c>
      <c r="N64" s="85">
        <v>21.1</v>
      </c>
      <c r="O64" s="66">
        <v>42825</v>
      </c>
      <c r="P64" s="63" t="s">
        <v>122</v>
      </c>
    </row>
    <row r="65" spans="1:16" x14ac:dyDescent="0.35">
      <c r="A65" s="56" t="s">
        <v>33</v>
      </c>
      <c r="B65" s="56" t="s">
        <v>82</v>
      </c>
      <c r="C65" s="56" t="s">
        <v>316</v>
      </c>
      <c r="D65" s="57" t="s">
        <v>131</v>
      </c>
      <c r="E65" s="58">
        <v>78</v>
      </c>
      <c r="F65" s="55">
        <v>1</v>
      </c>
      <c r="G65" s="65" t="s">
        <v>74</v>
      </c>
      <c r="H65" s="65" t="s">
        <v>49</v>
      </c>
      <c r="I65" s="59">
        <v>0.441</v>
      </c>
      <c r="J65" s="60">
        <v>4.5</v>
      </c>
      <c r="K65" s="61">
        <v>2.2999999999999998</v>
      </c>
      <c r="L65" s="62">
        <v>337.36</v>
      </c>
      <c r="M65" s="55">
        <v>68</v>
      </c>
      <c r="N65" s="85">
        <v>13.47</v>
      </c>
      <c r="O65" s="66">
        <v>42825</v>
      </c>
      <c r="P65" s="63" t="s">
        <v>50</v>
      </c>
    </row>
    <row r="66" spans="1:16" x14ac:dyDescent="0.35">
      <c r="A66" s="56" t="s">
        <v>33</v>
      </c>
      <c r="B66" s="56" t="s">
        <v>82</v>
      </c>
      <c r="C66" s="56" t="s">
        <v>316</v>
      </c>
      <c r="D66" s="57" t="s">
        <v>132</v>
      </c>
      <c r="E66" s="58">
        <v>78</v>
      </c>
      <c r="F66" s="55">
        <v>1</v>
      </c>
      <c r="G66" s="65" t="s">
        <v>63</v>
      </c>
      <c r="H66" s="65" t="s">
        <v>49</v>
      </c>
      <c r="I66" s="59">
        <v>0.47499999999999998</v>
      </c>
      <c r="J66" s="60">
        <v>5</v>
      </c>
      <c r="K66" s="61">
        <v>1.9</v>
      </c>
      <c r="L66" s="62">
        <v>386.48</v>
      </c>
      <c r="M66" s="55">
        <v>71.3</v>
      </c>
      <c r="N66" s="85">
        <v>14.73</v>
      </c>
      <c r="O66" s="66">
        <v>42825</v>
      </c>
      <c r="P66" s="63" t="s">
        <v>50</v>
      </c>
    </row>
    <row r="67" spans="1:16" x14ac:dyDescent="0.35">
      <c r="A67" s="56" t="s">
        <v>33</v>
      </c>
      <c r="B67" s="56" t="s">
        <v>82</v>
      </c>
      <c r="C67" s="56" t="s">
        <v>316</v>
      </c>
      <c r="D67" s="57" t="s">
        <v>133</v>
      </c>
      <c r="E67" s="58">
        <v>78</v>
      </c>
      <c r="F67" s="55">
        <v>1</v>
      </c>
      <c r="G67" s="65" t="s">
        <v>67</v>
      </c>
      <c r="H67" s="65" t="s">
        <v>49</v>
      </c>
      <c r="I67" s="59">
        <v>0.46100000000000002</v>
      </c>
      <c r="J67" s="60">
        <v>5</v>
      </c>
      <c r="K67" s="61">
        <v>2.02</v>
      </c>
      <c r="L67" s="62">
        <v>435.43</v>
      </c>
      <c r="M67" s="55">
        <v>69.400000000000006</v>
      </c>
      <c r="N67" s="85">
        <v>16.079999999999998</v>
      </c>
      <c r="O67" s="66">
        <v>42825</v>
      </c>
      <c r="P67" s="63" t="s">
        <v>50</v>
      </c>
    </row>
    <row r="68" spans="1:16" x14ac:dyDescent="0.35">
      <c r="A68" s="56" t="s">
        <v>33</v>
      </c>
      <c r="B68" s="56" t="s">
        <v>82</v>
      </c>
      <c r="C68" s="56" t="s">
        <v>316</v>
      </c>
      <c r="D68" s="57" t="s">
        <v>134</v>
      </c>
      <c r="E68" s="58">
        <v>78</v>
      </c>
      <c r="F68" s="55">
        <v>1</v>
      </c>
      <c r="G68" s="65" t="s">
        <v>48</v>
      </c>
      <c r="H68" s="65" t="s">
        <v>49</v>
      </c>
      <c r="I68" s="59">
        <v>0.52100000000000002</v>
      </c>
      <c r="J68" s="60">
        <v>4.5</v>
      </c>
      <c r="K68" s="61">
        <v>1.66</v>
      </c>
      <c r="L68" s="62">
        <v>557.99</v>
      </c>
      <c r="M68" s="55">
        <v>72.2</v>
      </c>
      <c r="N68" s="85">
        <v>19.46</v>
      </c>
      <c r="O68" s="66">
        <v>42825</v>
      </c>
      <c r="P68" s="63" t="s">
        <v>50</v>
      </c>
    </row>
    <row r="69" spans="1:16" x14ac:dyDescent="0.35">
      <c r="A69" s="56" t="s">
        <v>33</v>
      </c>
      <c r="B69" s="56" t="s">
        <v>82</v>
      </c>
      <c r="C69" s="56" t="s">
        <v>316</v>
      </c>
      <c r="D69" s="57" t="s">
        <v>135</v>
      </c>
      <c r="E69" s="58">
        <v>78</v>
      </c>
      <c r="F69" s="55">
        <v>1</v>
      </c>
      <c r="G69" s="65" t="s">
        <v>52</v>
      </c>
      <c r="H69" s="65" t="s">
        <v>49</v>
      </c>
      <c r="I69" s="59">
        <v>0.56100000000000005</v>
      </c>
      <c r="J69" s="60">
        <v>4.5</v>
      </c>
      <c r="K69" s="61">
        <v>2.0499999999999998</v>
      </c>
      <c r="L69" s="62">
        <v>633.04999999999995</v>
      </c>
      <c r="M69" s="55">
        <v>69.7</v>
      </c>
      <c r="N69" s="85">
        <v>19.579999999999998</v>
      </c>
      <c r="O69" s="66">
        <v>42825</v>
      </c>
      <c r="P69" s="63" t="s">
        <v>50</v>
      </c>
    </row>
    <row r="70" spans="1:16" x14ac:dyDescent="0.35">
      <c r="A70" s="56" t="s">
        <v>33</v>
      </c>
      <c r="B70" s="56" t="s">
        <v>82</v>
      </c>
      <c r="C70" s="56" t="s">
        <v>316</v>
      </c>
      <c r="D70" s="57" t="s">
        <v>136</v>
      </c>
      <c r="E70" s="58">
        <v>78</v>
      </c>
      <c r="F70" s="55">
        <v>1</v>
      </c>
      <c r="G70" s="65" t="s">
        <v>55</v>
      </c>
      <c r="H70" s="65" t="s">
        <v>49</v>
      </c>
      <c r="I70" s="59">
        <v>0.56100000000000005</v>
      </c>
      <c r="J70" s="60">
        <v>4.5</v>
      </c>
      <c r="K70" s="61">
        <v>2.0499999999999998</v>
      </c>
      <c r="L70" s="62">
        <v>565.97</v>
      </c>
      <c r="M70" s="55">
        <v>70.900000000000006</v>
      </c>
      <c r="N70" s="85">
        <v>21.53</v>
      </c>
      <c r="O70" s="66">
        <v>42825</v>
      </c>
      <c r="P70" s="63" t="s">
        <v>50</v>
      </c>
    </row>
    <row r="71" spans="1:16" x14ac:dyDescent="0.35">
      <c r="A71" s="56" t="s">
        <v>33</v>
      </c>
      <c r="B71" s="56" t="s">
        <v>82</v>
      </c>
      <c r="C71" s="56" t="s">
        <v>316</v>
      </c>
      <c r="D71" s="57" t="s">
        <v>137</v>
      </c>
      <c r="E71" s="58">
        <v>78</v>
      </c>
      <c r="F71" s="55">
        <v>1</v>
      </c>
      <c r="G71" s="65" t="s">
        <v>90</v>
      </c>
      <c r="H71" s="65" t="s">
        <v>49</v>
      </c>
      <c r="I71" s="59">
        <v>0.53500000000000003</v>
      </c>
      <c r="J71" s="60">
        <v>5</v>
      </c>
      <c r="K71" s="61">
        <v>2.25</v>
      </c>
      <c r="L71" s="62">
        <v>751.62</v>
      </c>
      <c r="M71" s="55">
        <v>68.8</v>
      </c>
      <c r="N71" s="85">
        <v>24.8</v>
      </c>
      <c r="O71" s="66">
        <v>42825</v>
      </c>
      <c r="P71" s="63" t="s">
        <v>50</v>
      </c>
    </row>
    <row r="72" spans="1:16" x14ac:dyDescent="0.35">
      <c r="A72" s="56" t="s">
        <v>33</v>
      </c>
      <c r="B72" s="56" t="s">
        <v>82</v>
      </c>
      <c r="C72" s="56" t="s">
        <v>316</v>
      </c>
      <c r="D72" s="57" t="s">
        <v>138</v>
      </c>
      <c r="E72" s="58">
        <v>78</v>
      </c>
      <c r="F72" s="55">
        <v>1</v>
      </c>
      <c r="G72" s="65" t="s">
        <v>92</v>
      </c>
      <c r="H72" s="65" t="s">
        <v>49</v>
      </c>
      <c r="I72" s="59">
        <v>0.53500000000000003</v>
      </c>
      <c r="J72" s="60">
        <v>6</v>
      </c>
      <c r="K72" s="61">
        <v>2.36</v>
      </c>
      <c r="L72" s="62">
        <v>825.67</v>
      </c>
      <c r="M72" s="55">
        <v>62.3</v>
      </c>
      <c r="N72" s="85">
        <v>26.28</v>
      </c>
      <c r="O72" s="66">
        <v>42825</v>
      </c>
      <c r="P72" s="63" t="s">
        <v>50</v>
      </c>
    </row>
    <row r="73" spans="1:16" x14ac:dyDescent="0.35">
      <c r="A73" s="56" t="s">
        <v>33</v>
      </c>
      <c r="B73" s="56" t="s">
        <v>82</v>
      </c>
      <c r="C73" s="56" t="s">
        <v>316</v>
      </c>
      <c r="D73" s="57" t="s">
        <v>139</v>
      </c>
      <c r="E73" s="58">
        <v>78</v>
      </c>
      <c r="F73" s="55">
        <v>1</v>
      </c>
      <c r="G73" s="65" t="s">
        <v>95</v>
      </c>
      <c r="H73" s="65" t="s">
        <v>96</v>
      </c>
      <c r="I73" s="59">
        <v>0.53800000000000003</v>
      </c>
      <c r="J73" s="60">
        <v>6</v>
      </c>
      <c r="K73" s="61">
        <v>2.4500000000000002</v>
      </c>
      <c r="L73" s="62">
        <v>885.17</v>
      </c>
      <c r="M73" s="55">
        <v>62.5</v>
      </c>
      <c r="N73" s="85">
        <v>27.42</v>
      </c>
      <c r="O73" s="66">
        <v>42825</v>
      </c>
      <c r="P73" s="63" t="s">
        <v>50</v>
      </c>
    </row>
    <row r="74" spans="1:16" x14ac:dyDescent="0.35">
      <c r="A74" s="56" t="s">
        <v>33</v>
      </c>
      <c r="B74" s="56" t="s">
        <v>82</v>
      </c>
      <c r="C74" s="56" t="s">
        <v>316</v>
      </c>
      <c r="D74" s="57" t="s">
        <v>140</v>
      </c>
      <c r="E74" s="58">
        <v>84</v>
      </c>
      <c r="F74" s="55">
        <v>1</v>
      </c>
      <c r="G74" s="65" t="s">
        <v>48</v>
      </c>
      <c r="H74" s="65" t="s">
        <v>49</v>
      </c>
      <c r="I74" s="59">
        <v>0.52100000000000002</v>
      </c>
      <c r="J74" s="60">
        <v>4.5</v>
      </c>
      <c r="K74" s="61">
        <v>1.66</v>
      </c>
      <c r="L74" s="62">
        <v>557.99</v>
      </c>
      <c r="M74" s="55">
        <v>72.2</v>
      </c>
      <c r="N74" s="85">
        <v>19.46</v>
      </c>
      <c r="O74" s="66">
        <v>42825</v>
      </c>
      <c r="P74" s="63" t="s">
        <v>50</v>
      </c>
    </row>
    <row r="75" spans="1:16" x14ac:dyDescent="0.35">
      <c r="A75" s="56" t="s">
        <v>33</v>
      </c>
      <c r="B75" s="56" t="s">
        <v>82</v>
      </c>
      <c r="C75" s="56" t="s">
        <v>316</v>
      </c>
      <c r="D75" s="57" t="s">
        <v>141</v>
      </c>
      <c r="E75" s="58">
        <v>84</v>
      </c>
      <c r="F75" s="55">
        <v>1</v>
      </c>
      <c r="G75" s="65" t="s">
        <v>52</v>
      </c>
      <c r="H75" s="65" t="s">
        <v>49</v>
      </c>
      <c r="I75" s="59">
        <v>0.56100000000000005</v>
      </c>
      <c r="J75" s="60">
        <v>4.5</v>
      </c>
      <c r="K75" s="61">
        <v>2.0499999999999998</v>
      </c>
      <c r="L75" s="62">
        <v>565.97</v>
      </c>
      <c r="M75" s="55">
        <v>70.900000000000006</v>
      </c>
      <c r="N75" s="85">
        <v>19.68</v>
      </c>
      <c r="O75" s="66">
        <v>42825</v>
      </c>
      <c r="P75" s="63" t="s">
        <v>50</v>
      </c>
    </row>
    <row r="76" spans="1:16" x14ac:dyDescent="0.35">
      <c r="A76" s="56" t="s">
        <v>33</v>
      </c>
      <c r="B76" s="56" t="s">
        <v>82</v>
      </c>
      <c r="C76" s="56" t="s">
        <v>316</v>
      </c>
      <c r="D76" s="57" t="s">
        <v>142</v>
      </c>
      <c r="E76" s="58">
        <v>84</v>
      </c>
      <c r="F76" s="55">
        <v>1</v>
      </c>
      <c r="G76" s="65" t="s">
        <v>92</v>
      </c>
      <c r="H76" s="65" t="s">
        <v>49</v>
      </c>
      <c r="I76" s="59">
        <v>0.58499999999999996</v>
      </c>
      <c r="J76" s="60">
        <v>6</v>
      </c>
      <c r="K76" s="61">
        <v>2.5</v>
      </c>
      <c r="L76" s="62">
        <v>848.64</v>
      </c>
      <c r="M76" s="55">
        <v>66.3</v>
      </c>
      <c r="N76" s="85">
        <v>26.72</v>
      </c>
      <c r="O76" s="66">
        <v>42825</v>
      </c>
      <c r="P76" s="63" t="s">
        <v>50</v>
      </c>
    </row>
    <row r="77" spans="1:16" x14ac:dyDescent="0.35">
      <c r="A77" s="56" t="s">
        <v>33</v>
      </c>
      <c r="B77" s="56" t="s">
        <v>82</v>
      </c>
      <c r="C77" s="56" t="s">
        <v>316</v>
      </c>
      <c r="D77" s="57" t="s">
        <v>143</v>
      </c>
      <c r="E77" s="58">
        <v>84</v>
      </c>
      <c r="F77" s="55">
        <v>1</v>
      </c>
      <c r="G77" s="65" t="s">
        <v>95</v>
      </c>
      <c r="H77" s="65" t="s">
        <v>96</v>
      </c>
      <c r="I77" s="59">
        <v>0.57299999999999995</v>
      </c>
      <c r="J77" s="60">
        <v>6</v>
      </c>
      <c r="K77" s="61">
        <v>2.85</v>
      </c>
      <c r="L77" s="62">
        <v>877.86</v>
      </c>
      <c r="M77" s="55">
        <v>63.7</v>
      </c>
      <c r="N77" s="85">
        <v>27.28</v>
      </c>
      <c r="O77" s="66">
        <v>42825</v>
      </c>
      <c r="P77" s="63" t="s">
        <v>50</v>
      </c>
    </row>
    <row r="78" spans="1:16" x14ac:dyDescent="0.35">
      <c r="A78" s="56" t="s">
        <v>33</v>
      </c>
      <c r="B78" s="56" t="s">
        <v>82</v>
      </c>
      <c r="C78" s="56" t="s">
        <v>316</v>
      </c>
      <c r="D78" s="57" t="s">
        <v>144</v>
      </c>
      <c r="E78" s="58">
        <v>87</v>
      </c>
      <c r="F78" s="55">
        <v>1</v>
      </c>
      <c r="G78" s="65" t="s">
        <v>95</v>
      </c>
      <c r="H78" s="65" t="s">
        <v>49</v>
      </c>
      <c r="I78" s="59">
        <v>0.59499999999999997</v>
      </c>
      <c r="J78" s="60">
        <v>6</v>
      </c>
      <c r="K78" s="61">
        <v>2.94</v>
      </c>
      <c r="L78" s="62">
        <v>925.87</v>
      </c>
      <c r="M78" s="55">
        <v>64.2</v>
      </c>
      <c r="N78" s="85">
        <v>28.2</v>
      </c>
      <c r="O78" s="66">
        <v>42825</v>
      </c>
      <c r="P78" s="63" t="s">
        <v>50</v>
      </c>
    </row>
    <row r="79" spans="1:16" x14ac:dyDescent="0.35">
      <c r="A79" s="56" t="s">
        <v>33</v>
      </c>
      <c r="B79" s="56" t="s">
        <v>82</v>
      </c>
      <c r="C79" s="56" t="s">
        <v>316</v>
      </c>
      <c r="D79" s="57" t="s">
        <v>145</v>
      </c>
      <c r="E79" s="58">
        <v>96</v>
      </c>
      <c r="F79" s="55">
        <v>1</v>
      </c>
      <c r="G79" s="65" t="s">
        <v>52</v>
      </c>
      <c r="H79" s="65" t="s">
        <v>58</v>
      </c>
      <c r="I79" s="59">
        <v>0.64800000000000002</v>
      </c>
      <c r="J79" s="60">
        <v>4.5</v>
      </c>
      <c r="K79" s="61">
        <v>2.75</v>
      </c>
      <c r="L79" s="62">
        <v>712.46</v>
      </c>
      <c r="M79" s="55">
        <v>76.599999999999994</v>
      </c>
      <c r="N79" s="85">
        <v>23.72</v>
      </c>
      <c r="O79" s="66">
        <v>42825</v>
      </c>
      <c r="P79" s="63" t="s">
        <v>50</v>
      </c>
    </row>
    <row r="80" spans="1:16" x14ac:dyDescent="0.35">
      <c r="A80" s="56" t="s">
        <v>33</v>
      </c>
      <c r="B80" s="56" t="s">
        <v>82</v>
      </c>
      <c r="C80" s="56" t="s">
        <v>316</v>
      </c>
      <c r="D80" s="57" t="s">
        <v>146</v>
      </c>
      <c r="E80" s="58">
        <v>96</v>
      </c>
      <c r="F80" s="55">
        <v>1</v>
      </c>
      <c r="G80" s="65" t="s">
        <v>55</v>
      </c>
      <c r="H80" s="65" t="s">
        <v>58</v>
      </c>
      <c r="I80" s="59">
        <v>0.65300000000000002</v>
      </c>
      <c r="J80" s="60">
        <v>5</v>
      </c>
      <c r="K80" s="61">
        <v>2.95</v>
      </c>
      <c r="L80" s="62">
        <v>783.92</v>
      </c>
      <c r="M80" s="55">
        <v>72.7</v>
      </c>
      <c r="N80" s="85">
        <v>25.48</v>
      </c>
      <c r="O80" s="66">
        <v>42825</v>
      </c>
      <c r="P80" s="63" t="s">
        <v>50</v>
      </c>
    </row>
    <row r="81" spans="1:16" x14ac:dyDescent="0.35">
      <c r="A81" s="56" t="s">
        <v>33</v>
      </c>
      <c r="B81" s="56" t="s">
        <v>82</v>
      </c>
      <c r="C81" s="56" t="s">
        <v>316</v>
      </c>
      <c r="D81" s="57" t="s">
        <v>147</v>
      </c>
      <c r="E81" s="58">
        <v>96</v>
      </c>
      <c r="F81" s="55">
        <v>1</v>
      </c>
      <c r="G81" s="65" t="s">
        <v>90</v>
      </c>
      <c r="H81" s="65" t="s">
        <v>49</v>
      </c>
      <c r="I81" s="59">
        <v>0.65500000000000003</v>
      </c>
      <c r="J81" s="60">
        <v>5.5</v>
      </c>
      <c r="K81" s="61">
        <v>3</v>
      </c>
      <c r="L81" s="62">
        <v>820.45</v>
      </c>
      <c r="M81" s="55">
        <v>70.8</v>
      </c>
      <c r="N81" s="85">
        <v>26.18</v>
      </c>
      <c r="O81" s="66">
        <v>42825</v>
      </c>
      <c r="P81" s="63" t="s">
        <v>50</v>
      </c>
    </row>
    <row r="82" spans="1:16" x14ac:dyDescent="0.35">
      <c r="A82" s="56" t="s">
        <v>33</v>
      </c>
      <c r="B82" s="56" t="s">
        <v>82</v>
      </c>
      <c r="C82" s="56" t="s">
        <v>316</v>
      </c>
      <c r="D82" s="57" t="s">
        <v>148</v>
      </c>
      <c r="E82" s="58">
        <v>96</v>
      </c>
      <c r="F82" s="55">
        <v>1</v>
      </c>
      <c r="G82" s="65" t="s">
        <v>92</v>
      </c>
      <c r="H82" s="65" t="s">
        <v>49</v>
      </c>
      <c r="I82" s="59">
        <v>0.66700000000000004</v>
      </c>
      <c r="J82" s="60">
        <v>6</v>
      </c>
      <c r="K82" s="61">
        <v>3.35</v>
      </c>
      <c r="L82" s="62">
        <v>916.48</v>
      </c>
      <c r="M82" s="55">
        <v>68.400000000000006</v>
      </c>
      <c r="N82" s="85">
        <v>28.02</v>
      </c>
      <c r="O82" s="66">
        <v>42825</v>
      </c>
      <c r="P82" s="63" t="s">
        <v>50</v>
      </c>
    </row>
    <row r="83" spans="1:16" x14ac:dyDescent="0.35">
      <c r="A83" s="56" t="s">
        <v>33</v>
      </c>
      <c r="B83" s="56" t="s">
        <v>82</v>
      </c>
      <c r="C83" s="56" t="s">
        <v>316</v>
      </c>
      <c r="D83" s="57" t="s">
        <v>149</v>
      </c>
      <c r="E83" s="58">
        <v>96</v>
      </c>
      <c r="F83" s="55">
        <v>1</v>
      </c>
      <c r="G83" s="65" t="s">
        <v>95</v>
      </c>
      <c r="H83" s="65" t="s">
        <v>49</v>
      </c>
      <c r="I83" s="59">
        <v>0.67500000000000004</v>
      </c>
      <c r="J83" s="60">
        <v>6</v>
      </c>
      <c r="K83" s="61">
        <v>3.7</v>
      </c>
      <c r="L83" s="62">
        <v>995.28</v>
      </c>
      <c r="M83" s="55">
        <v>66.5</v>
      </c>
      <c r="N83" s="85">
        <v>29.53</v>
      </c>
      <c r="O83" s="66">
        <v>42825</v>
      </c>
      <c r="P83" s="63" t="s">
        <v>50</v>
      </c>
    </row>
    <row r="84" spans="1:16" x14ac:dyDescent="0.35">
      <c r="A84" s="56" t="s">
        <v>33</v>
      </c>
      <c r="B84" s="56" t="s">
        <v>82</v>
      </c>
      <c r="C84" s="56" t="s">
        <v>316</v>
      </c>
      <c r="D84" s="57" t="s">
        <v>150</v>
      </c>
      <c r="E84" s="58">
        <v>78</v>
      </c>
      <c r="F84" s="55">
        <v>1</v>
      </c>
      <c r="G84" s="65" t="s">
        <v>74</v>
      </c>
      <c r="H84" s="65" t="s">
        <v>103</v>
      </c>
      <c r="I84" s="59">
        <v>0.44900000000000001</v>
      </c>
      <c r="J84" s="60">
        <v>4.5</v>
      </c>
      <c r="K84" s="61">
        <v>1.56</v>
      </c>
      <c r="L84" s="62">
        <v>255.69</v>
      </c>
      <c r="M84" s="55">
        <v>69</v>
      </c>
      <c r="N84" s="85">
        <v>11.48</v>
      </c>
      <c r="O84" s="66">
        <v>42825</v>
      </c>
      <c r="P84" s="63" t="s">
        <v>151</v>
      </c>
    </row>
    <row r="85" spans="1:16" x14ac:dyDescent="0.35">
      <c r="A85" s="56" t="s">
        <v>33</v>
      </c>
      <c r="B85" s="56" t="s">
        <v>82</v>
      </c>
      <c r="C85" s="56" t="s">
        <v>316</v>
      </c>
      <c r="D85" s="57" t="s">
        <v>152</v>
      </c>
      <c r="E85" s="58">
        <v>84</v>
      </c>
      <c r="F85" s="55">
        <v>1</v>
      </c>
      <c r="G85" s="65" t="s">
        <v>74</v>
      </c>
      <c r="H85" s="65" t="s">
        <v>103</v>
      </c>
      <c r="I85" s="59">
        <v>0.48499999999999999</v>
      </c>
      <c r="J85" s="60">
        <v>5</v>
      </c>
      <c r="K85" s="61">
        <v>1.83</v>
      </c>
      <c r="L85" s="62">
        <v>318.13</v>
      </c>
      <c r="M85" s="55">
        <v>79.400000000000006</v>
      </c>
      <c r="N85" s="85">
        <v>13.02</v>
      </c>
      <c r="O85" s="66">
        <v>42825</v>
      </c>
      <c r="P85" s="63" t="s">
        <v>151</v>
      </c>
    </row>
    <row r="86" spans="1:16" x14ac:dyDescent="0.35">
      <c r="A86" s="56" t="s">
        <v>33</v>
      </c>
      <c r="B86" s="56" t="s">
        <v>82</v>
      </c>
      <c r="C86" s="56" t="s">
        <v>316</v>
      </c>
      <c r="D86" s="57" t="s">
        <v>153</v>
      </c>
      <c r="E86" s="58">
        <v>84</v>
      </c>
      <c r="F86" s="55">
        <v>1</v>
      </c>
      <c r="G86" s="65" t="s">
        <v>48</v>
      </c>
      <c r="H86" s="65" t="s">
        <v>103</v>
      </c>
      <c r="I86" s="59">
        <v>0.48099999999999998</v>
      </c>
      <c r="J86" s="60">
        <v>4</v>
      </c>
      <c r="K86" s="61">
        <v>2.56</v>
      </c>
      <c r="L86" s="62">
        <v>564.15</v>
      </c>
      <c r="M86" s="55">
        <v>78.7</v>
      </c>
      <c r="N86" s="85">
        <v>19.63</v>
      </c>
      <c r="O86" s="66">
        <v>42825</v>
      </c>
      <c r="P86" s="63" t="s">
        <v>151</v>
      </c>
    </row>
    <row r="87" spans="1:16" x14ac:dyDescent="0.35">
      <c r="A87" s="56" t="s">
        <v>33</v>
      </c>
      <c r="B87" s="56" t="s">
        <v>82</v>
      </c>
      <c r="C87" s="56" t="s">
        <v>316</v>
      </c>
      <c r="D87" s="57" t="s">
        <v>154</v>
      </c>
      <c r="E87" s="58">
        <v>95</v>
      </c>
      <c r="F87" s="55">
        <v>1</v>
      </c>
      <c r="G87" s="65" t="s">
        <v>74</v>
      </c>
      <c r="H87" s="65" t="s">
        <v>103</v>
      </c>
      <c r="I87" s="59">
        <v>0.54800000000000004</v>
      </c>
      <c r="J87" s="60">
        <v>5</v>
      </c>
      <c r="K87" s="61">
        <v>2.38</v>
      </c>
      <c r="L87" s="62">
        <v>325.39</v>
      </c>
      <c r="M87" s="55">
        <v>80.2</v>
      </c>
      <c r="N87" s="85">
        <v>13.19</v>
      </c>
      <c r="O87" s="66">
        <v>42825</v>
      </c>
      <c r="P87" s="63" t="s">
        <v>151</v>
      </c>
    </row>
    <row r="88" spans="1:16" x14ac:dyDescent="0.35">
      <c r="A88" s="56" t="s">
        <v>33</v>
      </c>
      <c r="B88" s="56" t="s">
        <v>82</v>
      </c>
      <c r="C88" s="56" t="s">
        <v>316</v>
      </c>
      <c r="D88" s="57" t="s">
        <v>155</v>
      </c>
      <c r="E88" s="58">
        <v>90</v>
      </c>
      <c r="F88" s="55">
        <v>1</v>
      </c>
      <c r="G88" s="65" t="s">
        <v>55</v>
      </c>
      <c r="H88" s="65" t="s">
        <v>96</v>
      </c>
      <c r="I88" s="59">
        <v>0.54700000000000004</v>
      </c>
      <c r="J88" s="60">
        <v>6</v>
      </c>
      <c r="K88" s="61">
        <v>2.63</v>
      </c>
      <c r="L88" s="62">
        <v>744.73</v>
      </c>
      <c r="M88" s="55">
        <v>61.1</v>
      </c>
      <c r="N88" s="85">
        <v>24.61</v>
      </c>
      <c r="O88" s="66">
        <v>42825</v>
      </c>
      <c r="P88" s="63" t="s">
        <v>104</v>
      </c>
    </row>
    <row r="89" spans="1:16" x14ac:dyDescent="0.35">
      <c r="A89" s="56" t="s">
        <v>33</v>
      </c>
      <c r="B89" s="56" t="s">
        <v>82</v>
      </c>
      <c r="C89" s="56" t="s">
        <v>316</v>
      </c>
      <c r="D89" s="57" t="s">
        <v>156</v>
      </c>
      <c r="E89" s="58">
        <v>90</v>
      </c>
      <c r="F89" s="55">
        <v>1</v>
      </c>
      <c r="G89" s="65" t="s">
        <v>95</v>
      </c>
      <c r="H89" s="65" t="s">
        <v>103</v>
      </c>
      <c r="I89" s="59">
        <v>0.55100000000000005</v>
      </c>
      <c r="J89" s="60">
        <v>7</v>
      </c>
      <c r="K89" s="61">
        <v>2.8</v>
      </c>
      <c r="L89" s="62">
        <v>819.93</v>
      </c>
      <c r="M89" s="55">
        <v>56.4</v>
      </c>
      <c r="N89" s="85">
        <v>26.17</v>
      </c>
      <c r="O89" s="66">
        <v>42825</v>
      </c>
      <c r="P89" s="63" t="s">
        <v>104</v>
      </c>
    </row>
    <row r="90" spans="1:16" x14ac:dyDescent="0.35">
      <c r="A90" s="56" t="s">
        <v>33</v>
      </c>
      <c r="B90" s="56" t="s">
        <v>82</v>
      </c>
      <c r="C90" s="56" t="s">
        <v>316</v>
      </c>
      <c r="D90" s="57" t="s">
        <v>157</v>
      </c>
      <c r="E90" s="58">
        <v>64</v>
      </c>
      <c r="F90" s="55">
        <v>1</v>
      </c>
      <c r="G90" s="65" t="s">
        <v>74</v>
      </c>
      <c r="H90" s="65" t="s">
        <v>58</v>
      </c>
      <c r="I90" s="59">
        <v>0.377</v>
      </c>
      <c r="J90" s="60">
        <v>4.5</v>
      </c>
      <c r="K90" s="61">
        <v>1.1499999999999999</v>
      </c>
      <c r="L90" s="62">
        <v>210.87</v>
      </c>
      <c r="M90" s="55">
        <v>71.900000000000006</v>
      </c>
      <c r="N90" s="85">
        <v>10.17</v>
      </c>
      <c r="O90" s="66">
        <v>42825</v>
      </c>
      <c r="P90" s="63" t="s">
        <v>158</v>
      </c>
    </row>
    <row r="91" spans="1:16" x14ac:dyDescent="0.35">
      <c r="A91" s="56" t="s">
        <v>33</v>
      </c>
      <c r="B91" s="56" t="s">
        <v>82</v>
      </c>
      <c r="C91" s="56" t="s">
        <v>316</v>
      </c>
      <c r="D91" s="57" t="s">
        <v>159</v>
      </c>
      <c r="E91" s="58">
        <v>70</v>
      </c>
      <c r="F91" s="55">
        <v>1</v>
      </c>
      <c r="G91" s="65" t="s">
        <v>74</v>
      </c>
      <c r="H91" s="65" t="s">
        <v>58</v>
      </c>
      <c r="I91" s="59">
        <v>0.40500000000000003</v>
      </c>
      <c r="J91" s="60">
        <v>4</v>
      </c>
      <c r="K91" s="61">
        <v>1.52</v>
      </c>
      <c r="L91" s="62">
        <v>252.06</v>
      </c>
      <c r="M91" s="55">
        <v>71</v>
      </c>
      <c r="N91" s="85">
        <v>11.38</v>
      </c>
      <c r="O91" s="66">
        <v>42825</v>
      </c>
      <c r="P91" s="63" t="s">
        <v>158</v>
      </c>
    </row>
    <row r="92" spans="1:16" x14ac:dyDescent="0.35">
      <c r="A92" s="56" t="s">
        <v>33</v>
      </c>
      <c r="B92" s="56" t="s">
        <v>82</v>
      </c>
      <c r="C92" s="56" t="s">
        <v>316</v>
      </c>
      <c r="D92" s="57" t="s">
        <v>160</v>
      </c>
      <c r="E92" s="58">
        <v>72</v>
      </c>
      <c r="F92" s="55">
        <v>1</v>
      </c>
      <c r="G92" s="65" t="s">
        <v>74</v>
      </c>
      <c r="H92" s="65" t="s">
        <v>58</v>
      </c>
      <c r="I92" s="59">
        <v>0.39800000000000002</v>
      </c>
      <c r="J92" s="60">
        <v>4</v>
      </c>
      <c r="K92" s="61">
        <v>1.65</v>
      </c>
      <c r="L92" s="62">
        <v>284.37</v>
      </c>
      <c r="M92" s="55">
        <v>68.5</v>
      </c>
      <c r="N92" s="85">
        <v>12.23</v>
      </c>
      <c r="O92" s="66">
        <v>42825</v>
      </c>
      <c r="P92" s="63" t="s">
        <v>158</v>
      </c>
    </row>
    <row r="93" spans="1:16" x14ac:dyDescent="0.35">
      <c r="A93" s="56" t="s">
        <v>33</v>
      </c>
      <c r="B93" s="56" t="s">
        <v>82</v>
      </c>
      <c r="C93" s="56" t="s">
        <v>316</v>
      </c>
      <c r="D93" s="57" t="s">
        <v>161</v>
      </c>
      <c r="E93" s="58">
        <v>72</v>
      </c>
      <c r="F93" s="55">
        <v>1</v>
      </c>
      <c r="G93" s="65" t="s">
        <v>63</v>
      </c>
      <c r="H93" s="65" t="s">
        <v>49</v>
      </c>
      <c r="I93" s="59">
        <v>0.42499999999999999</v>
      </c>
      <c r="J93" s="60">
        <v>4.5</v>
      </c>
      <c r="K93" s="61">
        <v>1.64</v>
      </c>
      <c r="L93" s="62">
        <v>371.61</v>
      </c>
      <c r="M93" s="55">
        <v>69.2</v>
      </c>
      <c r="N93" s="85">
        <v>14.32</v>
      </c>
      <c r="O93" s="66">
        <v>42825</v>
      </c>
      <c r="P93" s="63" t="s">
        <v>158</v>
      </c>
    </row>
    <row r="94" spans="1:16" x14ac:dyDescent="0.35">
      <c r="A94" s="56" t="s">
        <v>33</v>
      </c>
      <c r="B94" s="56" t="s">
        <v>82</v>
      </c>
      <c r="C94" s="56" t="s">
        <v>316</v>
      </c>
      <c r="D94" s="57" t="s">
        <v>162</v>
      </c>
      <c r="E94" s="58">
        <v>72</v>
      </c>
      <c r="F94" s="55">
        <v>1</v>
      </c>
      <c r="G94" s="65" t="s">
        <v>67</v>
      </c>
      <c r="H94" s="65" t="s">
        <v>58</v>
      </c>
      <c r="I94" s="59">
        <v>0.48499999999999999</v>
      </c>
      <c r="J94" s="60">
        <v>5</v>
      </c>
      <c r="K94" s="61">
        <v>1.47</v>
      </c>
      <c r="L94" s="62">
        <v>465.16</v>
      </c>
      <c r="M94" s="55">
        <v>66.5</v>
      </c>
      <c r="N94" s="85">
        <v>16.899999999999999</v>
      </c>
      <c r="O94" s="66">
        <v>42825</v>
      </c>
      <c r="P94" s="63" t="s">
        <v>158</v>
      </c>
    </row>
    <row r="95" spans="1:16" x14ac:dyDescent="0.35">
      <c r="A95" s="56" t="s">
        <v>33</v>
      </c>
      <c r="B95" s="56" t="s">
        <v>82</v>
      </c>
      <c r="C95" s="56" t="s">
        <v>316</v>
      </c>
      <c r="D95" s="57" t="s">
        <v>163</v>
      </c>
      <c r="E95" s="58">
        <v>72</v>
      </c>
      <c r="F95" s="55">
        <v>1</v>
      </c>
      <c r="G95" s="65" t="s">
        <v>48</v>
      </c>
      <c r="H95" s="65" t="s">
        <v>49</v>
      </c>
      <c r="I95" s="59">
        <v>0.495</v>
      </c>
      <c r="J95" s="60">
        <v>5</v>
      </c>
      <c r="K95" s="61">
        <v>1.72</v>
      </c>
      <c r="L95" s="62">
        <v>630.87</v>
      </c>
      <c r="M95" s="55">
        <v>70.3</v>
      </c>
      <c r="N95" s="85">
        <v>21.47</v>
      </c>
      <c r="O95" s="66">
        <v>42825</v>
      </c>
      <c r="P95" s="63" t="s">
        <v>158</v>
      </c>
    </row>
    <row r="96" spans="1:16" x14ac:dyDescent="0.35">
      <c r="A96" s="56" t="s">
        <v>33</v>
      </c>
      <c r="B96" s="56" t="s">
        <v>82</v>
      </c>
      <c r="C96" s="56" t="s">
        <v>316</v>
      </c>
      <c r="D96" s="57" t="s">
        <v>164</v>
      </c>
      <c r="E96" s="58">
        <v>82</v>
      </c>
      <c r="F96" s="55">
        <v>1</v>
      </c>
      <c r="G96" s="65" t="s">
        <v>90</v>
      </c>
      <c r="H96" s="65" t="s">
        <v>58</v>
      </c>
      <c r="I96" s="59">
        <v>0.45500000000000002</v>
      </c>
      <c r="J96" s="60">
        <v>4.5</v>
      </c>
      <c r="K96" s="61">
        <v>1.53</v>
      </c>
      <c r="L96" s="62">
        <v>316.42</v>
      </c>
      <c r="M96" s="55">
        <v>74.8</v>
      </c>
      <c r="N96" s="85">
        <v>12.98</v>
      </c>
      <c r="O96" s="66">
        <v>42825</v>
      </c>
      <c r="P96" s="63" t="s">
        <v>107</v>
      </c>
    </row>
    <row r="97" spans="1:16" x14ac:dyDescent="0.35">
      <c r="A97" s="56" t="s">
        <v>33</v>
      </c>
      <c r="B97" s="56" t="s">
        <v>82</v>
      </c>
      <c r="C97" s="56" t="s">
        <v>316</v>
      </c>
      <c r="D97" s="57" t="s">
        <v>165</v>
      </c>
      <c r="E97" s="58">
        <v>90</v>
      </c>
      <c r="F97" s="55">
        <v>1</v>
      </c>
      <c r="G97" s="65" t="s">
        <v>74</v>
      </c>
      <c r="H97" s="65" t="s">
        <v>58</v>
      </c>
      <c r="I97" s="59">
        <v>0.54800000000000004</v>
      </c>
      <c r="J97" s="60">
        <v>4</v>
      </c>
      <c r="K97" s="61">
        <v>2.35</v>
      </c>
      <c r="L97" s="62">
        <v>390.83</v>
      </c>
      <c r="M97" s="55">
        <v>80.5</v>
      </c>
      <c r="N97" s="85">
        <v>14.85</v>
      </c>
      <c r="O97" s="66">
        <v>42825</v>
      </c>
      <c r="P97" s="63" t="s">
        <v>107</v>
      </c>
    </row>
    <row r="98" spans="1:16" x14ac:dyDescent="0.35">
      <c r="A98" s="56" t="s">
        <v>33</v>
      </c>
      <c r="B98" s="56" t="s">
        <v>82</v>
      </c>
      <c r="C98" s="56" t="s">
        <v>316</v>
      </c>
      <c r="D98" s="57" t="s">
        <v>166</v>
      </c>
      <c r="E98" s="58">
        <v>64</v>
      </c>
      <c r="F98" s="55">
        <v>1</v>
      </c>
      <c r="G98" s="65" t="s">
        <v>67</v>
      </c>
      <c r="H98" s="65" t="s">
        <v>49</v>
      </c>
      <c r="I98" s="59">
        <v>0.38600000000000001</v>
      </c>
      <c r="J98" s="60">
        <v>5</v>
      </c>
      <c r="K98" s="61">
        <v>1.31</v>
      </c>
      <c r="L98" s="62">
        <v>335.65</v>
      </c>
      <c r="M98" s="55">
        <v>65</v>
      </c>
      <c r="N98" s="85">
        <v>13.43</v>
      </c>
      <c r="O98" s="66">
        <v>42825</v>
      </c>
      <c r="P98" s="63" t="s">
        <v>75</v>
      </c>
    </row>
    <row r="99" spans="1:16" x14ac:dyDescent="0.35">
      <c r="A99" s="56" t="s">
        <v>33</v>
      </c>
      <c r="B99" s="56" t="s">
        <v>82</v>
      </c>
      <c r="C99" s="56" t="s">
        <v>316</v>
      </c>
      <c r="D99" s="57" t="s">
        <v>167</v>
      </c>
      <c r="E99" s="58">
        <v>64</v>
      </c>
      <c r="F99" s="55">
        <v>1</v>
      </c>
      <c r="G99" s="65" t="s">
        <v>52</v>
      </c>
      <c r="H99" s="65" t="s">
        <v>49</v>
      </c>
      <c r="I99" s="59">
        <v>0.44600000000000001</v>
      </c>
      <c r="J99" s="60">
        <v>5</v>
      </c>
      <c r="K99" s="61">
        <v>1.35</v>
      </c>
      <c r="L99" s="62">
        <v>565.6</v>
      </c>
      <c r="M99" s="55">
        <v>64.7</v>
      </c>
      <c r="N99" s="85">
        <v>19.670000000000002</v>
      </c>
      <c r="O99" s="66">
        <v>42825</v>
      </c>
      <c r="P99" s="63" t="s">
        <v>75</v>
      </c>
    </row>
    <row r="100" spans="1:16" x14ac:dyDescent="0.35">
      <c r="A100" s="56" t="s">
        <v>33</v>
      </c>
      <c r="B100" s="56" t="s">
        <v>82</v>
      </c>
      <c r="C100" s="56" t="s">
        <v>316</v>
      </c>
      <c r="D100" s="57" t="s">
        <v>168</v>
      </c>
      <c r="E100" s="58">
        <v>72</v>
      </c>
      <c r="F100" s="55">
        <v>1</v>
      </c>
      <c r="G100" s="65" t="s">
        <v>67</v>
      </c>
      <c r="H100" s="65" t="s">
        <v>49</v>
      </c>
      <c r="I100" s="59">
        <v>0.42199999999999999</v>
      </c>
      <c r="J100" s="60">
        <v>1.5</v>
      </c>
      <c r="K100" s="61">
        <v>1.66</v>
      </c>
      <c r="L100" s="62">
        <v>431.81</v>
      </c>
      <c r="M100" s="55">
        <v>71.400000000000006</v>
      </c>
      <c r="N100" s="85">
        <v>15.98</v>
      </c>
      <c r="O100" s="66">
        <v>42825</v>
      </c>
      <c r="P100" s="63" t="s">
        <v>75</v>
      </c>
    </row>
    <row r="101" spans="1:16" x14ac:dyDescent="0.35">
      <c r="A101" s="56" t="s">
        <v>33</v>
      </c>
      <c r="B101" s="56" t="s">
        <v>82</v>
      </c>
      <c r="C101" s="56" t="s">
        <v>316</v>
      </c>
      <c r="D101" s="57" t="s">
        <v>169</v>
      </c>
      <c r="E101" s="58">
        <v>72</v>
      </c>
      <c r="F101" s="55">
        <v>1</v>
      </c>
      <c r="G101" s="65" t="s">
        <v>48</v>
      </c>
      <c r="H101" s="65" t="s">
        <v>49</v>
      </c>
      <c r="I101" s="59">
        <v>0.48699999999999999</v>
      </c>
      <c r="J101" s="60">
        <v>5</v>
      </c>
      <c r="K101" s="61">
        <v>1.46</v>
      </c>
      <c r="L101" s="62">
        <v>493.45</v>
      </c>
      <c r="M101" s="55">
        <v>70.400000000000006</v>
      </c>
      <c r="N101" s="85">
        <v>17.68</v>
      </c>
      <c r="O101" s="66">
        <v>42825</v>
      </c>
      <c r="P101" s="63" t="s">
        <v>75</v>
      </c>
    </row>
    <row r="102" spans="1:16" x14ac:dyDescent="0.35">
      <c r="A102" s="56" t="s">
        <v>33</v>
      </c>
      <c r="B102" s="56" t="s">
        <v>82</v>
      </c>
      <c r="C102" s="56" t="s">
        <v>316</v>
      </c>
      <c r="D102" s="57" t="s">
        <v>170</v>
      </c>
      <c r="E102" s="58">
        <v>72</v>
      </c>
      <c r="F102" s="55">
        <v>1</v>
      </c>
      <c r="G102" s="65" t="s">
        <v>52</v>
      </c>
      <c r="H102" s="65" t="s">
        <v>49</v>
      </c>
      <c r="I102" s="59">
        <v>0.49099999999999999</v>
      </c>
      <c r="J102" s="60">
        <v>5</v>
      </c>
      <c r="K102" s="61">
        <v>1.71</v>
      </c>
      <c r="L102" s="62">
        <v>653.72</v>
      </c>
      <c r="M102" s="55">
        <v>69.400000000000006</v>
      </c>
      <c r="N102" s="85">
        <v>22.1</v>
      </c>
      <c r="O102" s="66">
        <v>42825</v>
      </c>
      <c r="P102" s="63" t="s">
        <v>75</v>
      </c>
    </row>
    <row r="103" spans="1:16" x14ac:dyDescent="0.35">
      <c r="A103" s="56" t="s">
        <v>33</v>
      </c>
      <c r="B103" s="56" t="s">
        <v>82</v>
      </c>
      <c r="C103" s="56" t="s">
        <v>316</v>
      </c>
      <c r="D103" s="57" t="s">
        <v>171</v>
      </c>
      <c r="E103" s="58">
        <v>72</v>
      </c>
      <c r="F103" s="55">
        <v>1</v>
      </c>
      <c r="G103" s="65" t="s">
        <v>55</v>
      </c>
      <c r="H103" s="65" t="s">
        <v>49</v>
      </c>
      <c r="I103" s="59">
        <v>0.504</v>
      </c>
      <c r="J103" s="60">
        <v>5</v>
      </c>
      <c r="K103" s="61">
        <v>1.85</v>
      </c>
      <c r="L103" s="62">
        <v>762.52</v>
      </c>
      <c r="M103" s="55">
        <v>68.2</v>
      </c>
      <c r="N103" s="85">
        <v>25.07</v>
      </c>
      <c r="O103" s="66">
        <v>42825</v>
      </c>
      <c r="P103" s="63" t="s">
        <v>75</v>
      </c>
    </row>
    <row r="104" spans="1:16" x14ac:dyDescent="0.35">
      <c r="A104" s="56" t="s">
        <v>33</v>
      </c>
      <c r="B104" s="56" t="s">
        <v>82</v>
      </c>
      <c r="C104" s="56" t="s">
        <v>316</v>
      </c>
      <c r="D104" s="57" t="s">
        <v>172</v>
      </c>
      <c r="E104" s="58">
        <v>72</v>
      </c>
      <c r="F104" s="55">
        <v>1</v>
      </c>
      <c r="G104" s="65" t="s">
        <v>90</v>
      </c>
      <c r="H104" s="65" t="s">
        <v>58</v>
      </c>
      <c r="I104" s="59">
        <v>0.501</v>
      </c>
      <c r="J104" s="60">
        <v>5.5</v>
      </c>
      <c r="K104" s="61">
        <v>2.08</v>
      </c>
      <c r="L104" s="62">
        <v>854.38</v>
      </c>
      <c r="M104" s="55">
        <v>63</v>
      </c>
      <c r="N104" s="85">
        <v>26.83</v>
      </c>
      <c r="O104" s="66">
        <v>42825</v>
      </c>
      <c r="P104" s="63" t="s">
        <v>75</v>
      </c>
    </row>
    <row r="105" spans="1:16" x14ac:dyDescent="0.35">
      <c r="A105" s="56" t="s">
        <v>33</v>
      </c>
      <c r="B105" s="56" t="s">
        <v>82</v>
      </c>
      <c r="C105" s="56" t="s">
        <v>316</v>
      </c>
      <c r="D105" s="57" t="s">
        <v>173</v>
      </c>
      <c r="E105" s="58">
        <v>84</v>
      </c>
      <c r="F105" s="55">
        <v>1</v>
      </c>
      <c r="G105" s="65" t="s">
        <v>52</v>
      </c>
      <c r="H105" s="65" t="s">
        <v>49</v>
      </c>
      <c r="I105" s="59">
        <v>0.56299999999999994</v>
      </c>
      <c r="J105" s="60">
        <v>5</v>
      </c>
      <c r="K105" s="61">
        <v>2.31</v>
      </c>
      <c r="L105" s="62">
        <v>724.42</v>
      </c>
      <c r="M105" s="55">
        <v>71.2</v>
      </c>
      <c r="N105" s="85">
        <v>24.05</v>
      </c>
      <c r="O105" s="66">
        <v>42825</v>
      </c>
      <c r="P105" s="63" t="s">
        <v>75</v>
      </c>
    </row>
    <row r="106" spans="1:16" x14ac:dyDescent="0.35">
      <c r="A106" s="56" t="s">
        <v>33</v>
      </c>
      <c r="B106" s="56" t="s">
        <v>82</v>
      </c>
      <c r="C106" s="56" t="s">
        <v>316</v>
      </c>
      <c r="D106" s="57" t="s">
        <v>174</v>
      </c>
      <c r="E106" s="58">
        <v>84</v>
      </c>
      <c r="F106" s="55">
        <v>1</v>
      </c>
      <c r="G106" s="65" t="s">
        <v>55</v>
      </c>
      <c r="H106" s="65" t="s">
        <v>49</v>
      </c>
      <c r="I106" s="59">
        <v>0.58299999999999996</v>
      </c>
      <c r="J106" s="60">
        <v>5</v>
      </c>
      <c r="K106" s="61">
        <v>2.25</v>
      </c>
      <c r="L106" s="62">
        <v>733.49</v>
      </c>
      <c r="M106" s="55">
        <v>73</v>
      </c>
      <c r="N106" s="85">
        <v>24.3</v>
      </c>
      <c r="O106" s="66">
        <v>42825</v>
      </c>
      <c r="P106" s="63" t="s">
        <v>75</v>
      </c>
    </row>
    <row r="107" spans="1:16" x14ac:dyDescent="0.35">
      <c r="A107" s="56" t="s">
        <v>33</v>
      </c>
      <c r="B107" s="56" t="s">
        <v>82</v>
      </c>
      <c r="C107" s="56" t="s">
        <v>316</v>
      </c>
      <c r="D107" s="57" t="s">
        <v>175</v>
      </c>
      <c r="E107" s="58">
        <v>90</v>
      </c>
      <c r="F107" s="55">
        <v>1</v>
      </c>
      <c r="G107" s="65" t="s">
        <v>63</v>
      </c>
      <c r="H107" s="65" t="s">
        <v>58</v>
      </c>
      <c r="I107" s="59">
        <v>0.56000000000000005</v>
      </c>
      <c r="J107" s="60">
        <v>4.5</v>
      </c>
      <c r="K107" s="61">
        <v>2.35</v>
      </c>
      <c r="L107" s="62">
        <v>400.62</v>
      </c>
      <c r="M107" s="55">
        <v>73.3</v>
      </c>
      <c r="N107" s="85">
        <v>15.12</v>
      </c>
      <c r="O107" s="66">
        <v>42825</v>
      </c>
      <c r="P107" s="63" t="s">
        <v>75</v>
      </c>
    </row>
    <row r="108" spans="1:16" x14ac:dyDescent="0.35">
      <c r="A108" s="56" t="s">
        <v>33</v>
      </c>
      <c r="B108" s="56" t="s">
        <v>82</v>
      </c>
      <c r="C108" s="56" t="s">
        <v>316</v>
      </c>
      <c r="D108" s="57" t="s">
        <v>176</v>
      </c>
      <c r="E108" s="58">
        <v>96</v>
      </c>
      <c r="F108" s="55">
        <v>1</v>
      </c>
      <c r="G108" s="65" t="s">
        <v>67</v>
      </c>
      <c r="H108" s="65" t="s">
        <v>58</v>
      </c>
      <c r="I108" s="59">
        <v>0.56699999999999995</v>
      </c>
      <c r="J108" s="60">
        <v>4.5</v>
      </c>
      <c r="K108" s="61">
        <v>2.75</v>
      </c>
      <c r="L108" s="62">
        <v>460.81</v>
      </c>
      <c r="M108" s="55">
        <v>77.5</v>
      </c>
      <c r="N108" s="85">
        <v>16.78</v>
      </c>
      <c r="O108" s="66">
        <v>42825</v>
      </c>
      <c r="P108" s="63" t="s">
        <v>75</v>
      </c>
    </row>
    <row r="109" spans="1:16" x14ac:dyDescent="0.35">
      <c r="A109" s="56" t="s">
        <v>33</v>
      </c>
      <c r="B109" s="56" t="s">
        <v>82</v>
      </c>
      <c r="C109" s="56" t="s">
        <v>316</v>
      </c>
      <c r="D109" s="57" t="s">
        <v>177</v>
      </c>
      <c r="E109" s="58">
        <v>96</v>
      </c>
      <c r="F109" s="55">
        <v>1</v>
      </c>
      <c r="G109" s="65" t="s">
        <v>48</v>
      </c>
      <c r="H109" s="65" t="s">
        <v>58</v>
      </c>
      <c r="I109" s="59">
        <v>0.66100000000000003</v>
      </c>
      <c r="J109" s="60">
        <v>4.5</v>
      </c>
      <c r="K109" s="61">
        <v>2.65</v>
      </c>
      <c r="L109" s="62">
        <v>735.3</v>
      </c>
      <c r="M109" s="55">
        <v>81.3</v>
      </c>
      <c r="N109" s="85">
        <v>24.35</v>
      </c>
      <c r="O109" s="66">
        <v>42825</v>
      </c>
      <c r="P109" s="63" t="s">
        <v>75</v>
      </c>
    </row>
    <row r="110" spans="1:16" x14ac:dyDescent="0.35">
      <c r="A110" s="56" t="s">
        <v>33</v>
      </c>
      <c r="B110" s="56" t="s">
        <v>82</v>
      </c>
      <c r="C110" s="56" t="s">
        <v>316</v>
      </c>
      <c r="D110" s="57" t="s">
        <v>178</v>
      </c>
      <c r="E110" s="58">
        <v>54</v>
      </c>
      <c r="F110" s="55">
        <v>1</v>
      </c>
      <c r="G110" s="65" t="s">
        <v>74</v>
      </c>
      <c r="H110" s="65" t="s">
        <v>103</v>
      </c>
      <c r="I110" s="59">
        <v>0.22600000000000001</v>
      </c>
      <c r="J110" s="60">
        <v>4</v>
      </c>
      <c r="K110" s="61">
        <v>0.5</v>
      </c>
      <c r="L110" s="62">
        <v>96.44</v>
      </c>
      <c r="M110" s="55">
        <v>56.3</v>
      </c>
      <c r="N110" s="85">
        <v>4.6914999999999996</v>
      </c>
      <c r="O110" s="66">
        <v>42825</v>
      </c>
      <c r="P110" s="63" t="s">
        <v>179</v>
      </c>
    </row>
    <row r="111" spans="1:16" x14ac:dyDescent="0.35">
      <c r="A111" s="56" t="s">
        <v>33</v>
      </c>
      <c r="B111" s="56" t="s">
        <v>82</v>
      </c>
      <c r="C111" s="56" t="s">
        <v>316</v>
      </c>
      <c r="D111" s="57" t="s">
        <v>180</v>
      </c>
      <c r="E111" s="58">
        <v>60</v>
      </c>
      <c r="F111" s="55">
        <v>1</v>
      </c>
      <c r="G111" s="65" t="s">
        <v>74</v>
      </c>
      <c r="H111" s="65" t="s">
        <v>103</v>
      </c>
      <c r="I111" s="59">
        <v>0.26700000000000002</v>
      </c>
      <c r="J111" s="60">
        <v>4</v>
      </c>
      <c r="K111" s="61">
        <v>0.61</v>
      </c>
      <c r="L111" s="62">
        <v>103.68</v>
      </c>
      <c r="M111" s="55">
        <v>58.7</v>
      </c>
      <c r="N111" s="85">
        <v>5.12</v>
      </c>
      <c r="O111" s="66">
        <v>42825</v>
      </c>
      <c r="P111" s="63" t="s">
        <v>179</v>
      </c>
    </row>
    <row r="112" spans="1:16" x14ac:dyDescent="0.35">
      <c r="A112" s="56" t="s">
        <v>33</v>
      </c>
      <c r="B112" s="56" t="s">
        <v>82</v>
      </c>
      <c r="C112" s="56" t="s">
        <v>316</v>
      </c>
      <c r="D112" s="57" t="s">
        <v>181</v>
      </c>
      <c r="E112" s="58">
        <v>66</v>
      </c>
      <c r="F112" s="55">
        <v>1</v>
      </c>
      <c r="G112" s="65" t="s">
        <v>74</v>
      </c>
      <c r="H112" s="65" t="s">
        <v>103</v>
      </c>
      <c r="I112" s="59">
        <v>0.29199999999999998</v>
      </c>
      <c r="J112" s="60">
        <v>4</v>
      </c>
      <c r="K112" s="61">
        <v>0.79</v>
      </c>
      <c r="L112" s="62">
        <v>121.63</v>
      </c>
      <c r="M112" s="55">
        <v>67.2</v>
      </c>
      <c r="N112" s="85">
        <v>6.17</v>
      </c>
      <c r="O112" s="66">
        <v>42825</v>
      </c>
      <c r="P112" s="63" t="s">
        <v>179</v>
      </c>
    </row>
    <row r="113" spans="1:16" x14ac:dyDescent="0.35">
      <c r="A113" s="56" t="s">
        <v>33</v>
      </c>
      <c r="B113" s="56" t="s">
        <v>82</v>
      </c>
      <c r="C113" s="56" t="s">
        <v>316</v>
      </c>
      <c r="D113" s="57" t="s">
        <v>182</v>
      </c>
      <c r="E113" s="58">
        <v>66</v>
      </c>
      <c r="F113" s="55">
        <v>2</v>
      </c>
      <c r="G113" s="65" t="s">
        <v>63</v>
      </c>
      <c r="H113" s="65" t="s">
        <v>103</v>
      </c>
      <c r="I113" s="59">
        <v>0.246</v>
      </c>
      <c r="J113" s="60">
        <v>4.5</v>
      </c>
      <c r="K113" s="61">
        <v>0.8</v>
      </c>
      <c r="L113" s="62">
        <v>174.81</v>
      </c>
      <c r="M113" s="55">
        <v>71.5</v>
      </c>
      <c r="N113" s="85">
        <v>8.82</v>
      </c>
      <c r="O113" s="66">
        <v>42825</v>
      </c>
      <c r="P113" s="63" t="s">
        <v>179</v>
      </c>
    </row>
    <row r="114" spans="1:16" x14ac:dyDescent="0.35">
      <c r="A114" s="56" t="s">
        <v>33</v>
      </c>
      <c r="B114" s="56" t="s">
        <v>82</v>
      </c>
      <c r="C114" s="56" t="s">
        <v>316</v>
      </c>
      <c r="D114" s="57" t="s">
        <v>183</v>
      </c>
      <c r="E114" s="58">
        <v>72</v>
      </c>
      <c r="F114" s="55">
        <v>1</v>
      </c>
      <c r="G114" s="65" t="s">
        <v>74</v>
      </c>
      <c r="H114" s="65" t="s">
        <v>96</v>
      </c>
      <c r="I114" s="59">
        <v>0.313</v>
      </c>
      <c r="J114" s="60">
        <v>4</v>
      </c>
      <c r="K114" s="61">
        <v>1.06</v>
      </c>
      <c r="L114" s="62">
        <v>137.35</v>
      </c>
      <c r="M114" s="55">
        <v>67.7</v>
      </c>
      <c r="N114" s="85">
        <v>7.02</v>
      </c>
      <c r="O114" s="66">
        <v>42825</v>
      </c>
      <c r="P114" s="63" t="s">
        <v>179</v>
      </c>
    </row>
    <row r="115" spans="1:16" x14ac:dyDescent="0.35">
      <c r="A115" s="56" t="s">
        <v>33</v>
      </c>
      <c r="B115" s="56" t="s">
        <v>82</v>
      </c>
      <c r="C115" s="56" t="s">
        <v>316</v>
      </c>
      <c r="D115" s="57" t="s">
        <v>184</v>
      </c>
      <c r="E115" s="58">
        <v>72</v>
      </c>
      <c r="F115" s="55">
        <v>1</v>
      </c>
      <c r="G115" s="65" t="s">
        <v>63</v>
      </c>
      <c r="H115" s="65" t="s">
        <v>96</v>
      </c>
      <c r="I115" s="59">
        <v>0.33300000000000002</v>
      </c>
      <c r="J115" s="60">
        <v>4.5</v>
      </c>
      <c r="K115" s="61">
        <v>0.94</v>
      </c>
      <c r="L115" s="62">
        <v>169.82</v>
      </c>
      <c r="M115" s="55">
        <v>68.099999999999994</v>
      </c>
      <c r="N115" s="85">
        <v>8.59</v>
      </c>
      <c r="O115" s="66">
        <v>42825</v>
      </c>
      <c r="P115" s="63" t="s">
        <v>179</v>
      </c>
    </row>
    <row r="116" spans="1:16" x14ac:dyDescent="0.35">
      <c r="A116" s="56" t="s">
        <v>33</v>
      </c>
      <c r="B116" s="56" t="s">
        <v>82</v>
      </c>
      <c r="C116" s="56" t="s">
        <v>316</v>
      </c>
      <c r="D116" s="57" t="s">
        <v>185</v>
      </c>
      <c r="E116" s="58">
        <v>72</v>
      </c>
      <c r="F116" s="55">
        <v>2</v>
      </c>
      <c r="G116" s="65" t="s">
        <v>63</v>
      </c>
      <c r="H116" s="65" t="s">
        <v>96</v>
      </c>
      <c r="I116" s="59">
        <v>0.28299999999999997</v>
      </c>
      <c r="J116" s="60">
        <v>4</v>
      </c>
      <c r="K116" s="61">
        <v>0.9</v>
      </c>
      <c r="L116" s="62">
        <v>129.1</v>
      </c>
      <c r="M116" s="55">
        <v>59</v>
      </c>
      <c r="N116" s="85">
        <v>6.57</v>
      </c>
      <c r="O116" s="66">
        <v>42825</v>
      </c>
      <c r="P116" s="63" t="s">
        <v>179</v>
      </c>
    </row>
    <row r="117" spans="1:16" x14ac:dyDescent="0.35">
      <c r="A117" s="56" t="s">
        <v>33</v>
      </c>
      <c r="B117" s="56" t="s">
        <v>82</v>
      </c>
      <c r="C117" s="56" t="s">
        <v>316</v>
      </c>
      <c r="D117" s="57" t="s">
        <v>186</v>
      </c>
      <c r="E117" s="58">
        <v>78</v>
      </c>
      <c r="F117" s="55">
        <v>1</v>
      </c>
      <c r="G117" s="65" t="s">
        <v>74</v>
      </c>
      <c r="H117" s="65" t="s">
        <v>49</v>
      </c>
      <c r="I117" s="59">
        <v>0.33</v>
      </c>
      <c r="J117" s="60">
        <v>3.5</v>
      </c>
      <c r="K117" s="61">
        <v>1.2</v>
      </c>
      <c r="L117" s="62">
        <v>156.22</v>
      </c>
      <c r="M117" s="55">
        <v>68.099999999999994</v>
      </c>
      <c r="N117" s="85">
        <v>7.96</v>
      </c>
      <c r="O117" s="66">
        <v>42825</v>
      </c>
      <c r="P117" s="63" t="s">
        <v>179</v>
      </c>
    </row>
    <row r="118" spans="1:16" x14ac:dyDescent="0.35">
      <c r="A118" s="56" t="s">
        <v>33</v>
      </c>
      <c r="B118" s="56" t="s">
        <v>82</v>
      </c>
      <c r="C118" s="56" t="s">
        <v>316</v>
      </c>
      <c r="D118" s="57" t="s">
        <v>187</v>
      </c>
      <c r="E118" s="58">
        <v>78</v>
      </c>
      <c r="F118" s="55">
        <v>1</v>
      </c>
      <c r="G118" s="65" t="s">
        <v>63</v>
      </c>
      <c r="H118" s="65" t="s">
        <v>49</v>
      </c>
      <c r="I118" s="59">
        <v>0.36499999999999999</v>
      </c>
      <c r="J118" s="60">
        <v>4.5</v>
      </c>
      <c r="K118" s="61">
        <v>1.06</v>
      </c>
      <c r="L118" s="62">
        <v>184.55</v>
      </c>
      <c r="M118" s="55">
        <v>69.2</v>
      </c>
      <c r="N118" s="85">
        <v>9.2200000000000006</v>
      </c>
      <c r="O118" s="66">
        <v>42825</v>
      </c>
      <c r="P118" s="63" t="s">
        <v>179</v>
      </c>
    </row>
    <row r="119" spans="1:16" x14ac:dyDescent="0.35">
      <c r="A119" s="56" t="s">
        <v>33</v>
      </c>
      <c r="B119" s="56" t="s">
        <v>82</v>
      </c>
      <c r="C119" s="56" t="s">
        <v>316</v>
      </c>
      <c r="D119" s="57" t="s">
        <v>188</v>
      </c>
      <c r="E119" s="58">
        <v>78</v>
      </c>
      <c r="F119" s="55">
        <v>2</v>
      </c>
      <c r="G119" s="65" t="s">
        <v>63</v>
      </c>
      <c r="H119" s="65" t="s">
        <v>49</v>
      </c>
      <c r="I119" s="59">
        <v>0.33400000000000002</v>
      </c>
      <c r="J119" s="60">
        <v>4</v>
      </c>
      <c r="K119" s="61">
        <v>0.97</v>
      </c>
      <c r="L119" s="62">
        <v>146.58000000000001</v>
      </c>
      <c r="M119" s="55">
        <v>69.8</v>
      </c>
      <c r="N119" s="85">
        <v>7.48</v>
      </c>
      <c r="O119" s="66">
        <v>42825</v>
      </c>
      <c r="P119" s="63" t="s">
        <v>179</v>
      </c>
    </row>
    <row r="120" spans="1:16" x14ac:dyDescent="0.35">
      <c r="A120" s="56" t="s">
        <v>33</v>
      </c>
      <c r="B120" s="56" t="s">
        <v>82</v>
      </c>
      <c r="C120" s="56" t="s">
        <v>316</v>
      </c>
      <c r="D120" s="57" t="s">
        <v>189</v>
      </c>
      <c r="E120" s="58">
        <v>78</v>
      </c>
      <c r="F120" s="55">
        <v>2</v>
      </c>
      <c r="G120" s="65" t="s">
        <v>48</v>
      </c>
      <c r="H120" s="65" t="s">
        <v>49</v>
      </c>
      <c r="I120" s="59">
        <v>0.36599999999999999</v>
      </c>
      <c r="J120" s="60">
        <v>4.5</v>
      </c>
      <c r="K120" s="61">
        <v>1.37</v>
      </c>
      <c r="L120" s="62">
        <v>220.78</v>
      </c>
      <c r="M120" s="55">
        <v>62.3</v>
      </c>
      <c r="N120" s="85">
        <v>10.47</v>
      </c>
      <c r="O120" s="66">
        <v>42825</v>
      </c>
      <c r="P120" s="63" t="s">
        <v>179</v>
      </c>
    </row>
    <row r="121" spans="1:16" x14ac:dyDescent="0.35">
      <c r="A121" s="56" t="s">
        <v>33</v>
      </c>
      <c r="B121" s="56" t="s">
        <v>82</v>
      </c>
      <c r="C121" s="56" t="s">
        <v>316</v>
      </c>
      <c r="D121" s="57" t="s">
        <v>190</v>
      </c>
      <c r="E121" s="58">
        <v>84</v>
      </c>
      <c r="F121" s="55">
        <v>1</v>
      </c>
      <c r="G121" s="65" t="s">
        <v>74</v>
      </c>
      <c r="H121" s="65" t="s">
        <v>49</v>
      </c>
      <c r="I121" s="59">
        <v>0.33600000000000002</v>
      </c>
      <c r="J121" s="60">
        <v>4</v>
      </c>
      <c r="K121" s="61">
        <v>1.32</v>
      </c>
      <c r="L121" s="62">
        <v>131.96</v>
      </c>
      <c r="M121" s="55">
        <v>67.2</v>
      </c>
      <c r="N121" s="85">
        <v>6.73</v>
      </c>
      <c r="O121" s="66">
        <v>42825</v>
      </c>
      <c r="P121" s="63" t="s">
        <v>179</v>
      </c>
    </row>
    <row r="122" spans="1:16" x14ac:dyDescent="0.35">
      <c r="A122" s="56" t="s">
        <v>33</v>
      </c>
      <c r="B122" s="56" t="s">
        <v>82</v>
      </c>
      <c r="C122" s="56" t="s">
        <v>316</v>
      </c>
      <c r="D122" s="57" t="s">
        <v>191</v>
      </c>
      <c r="E122" s="58">
        <v>84</v>
      </c>
      <c r="F122" s="55">
        <v>1</v>
      </c>
      <c r="G122" s="65" t="s">
        <v>63</v>
      </c>
      <c r="H122" s="65" t="s">
        <v>58</v>
      </c>
      <c r="I122" s="59">
        <v>0.40100000000000002</v>
      </c>
      <c r="J122" s="60">
        <v>4.5</v>
      </c>
      <c r="K122" s="61">
        <v>1.36</v>
      </c>
      <c r="L122" s="62">
        <v>212.85</v>
      </c>
      <c r="M122" s="55">
        <v>72.7</v>
      </c>
      <c r="N122" s="85">
        <v>10.23</v>
      </c>
      <c r="O122" s="66">
        <v>42825</v>
      </c>
      <c r="P122" s="63" t="s">
        <v>179</v>
      </c>
    </row>
    <row r="123" spans="1:16" x14ac:dyDescent="0.35">
      <c r="A123" s="56" t="s">
        <v>33</v>
      </c>
      <c r="B123" s="56" t="s">
        <v>82</v>
      </c>
      <c r="C123" s="56" t="s">
        <v>316</v>
      </c>
      <c r="D123" s="57" t="s">
        <v>192</v>
      </c>
      <c r="E123" s="58">
        <v>84</v>
      </c>
      <c r="F123" s="55">
        <v>2</v>
      </c>
      <c r="G123" s="65" t="s">
        <v>63</v>
      </c>
      <c r="H123" s="65" t="s">
        <v>49</v>
      </c>
      <c r="I123" s="59">
        <v>0.38600000000000001</v>
      </c>
      <c r="J123" s="60">
        <v>4</v>
      </c>
      <c r="K123" s="61">
        <v>1.3</v>
      </c>
      <c r="L123" s="62">
        <v>212.85</v>
      </c>
      <c r="M123" s="55">
        <v>75.599999999999994</v>
      </c>
      <c r="N123" s="85">
        <v>10.23</v>
      </c>
      <c r="O123" s="66">
        <v>42825</v>
      </c>
      <c r="P123" s="63" t="s">
        <v>179</v>
      </c>
    </row>
    <row r="124" spans="1:16" x14ac:dyDescent="0.35">
      <c r="A124" s="56" t="s">
        <v>33</v>
      </c>
      <c r="B124" s="56" t="s">
        <v>82</v>
      </c>
      <c r="C124" s="56" t="s">
        <v>316</v>
      </c>
      <c r="D124" s="57" t="s">
        <v>193</v>
      </c>
      <c r="E124" s="58">
        <v>84</v>
      </c>
      <c r="F124" s="55">
        <v>1</v>
      </c>
      <c r="G124" s="65" t="s">
        <v>48</v>
      </c>
      <c r="H124" s="65" t="s">
        <v>49</v>
      </c>
      <c r="I124" s="59">
        <v>0.42199999999999999</v>
      </c>
      <c r="J124" s="60">
        <v>5</v>
      </c>
      <c r="K124" s="61">
        <v>1.92</v>
      </c>
      <c r="L124" s="62">
        <v>345.48</v>
      </c>
      <c r="M124" s="55">
        <v>64.599999999999994</v>
      </c>
      <c r="N124" s="85">
        <v>13.66</v>
      </c>
      <c r="O124" s="66">
        <v>42825</v>
      </c>
      <c r="P124" s="63" t="s">
        <v>179</v>
      </c>
    </row>
    <row r="125" spans="1:16" x14ac:dyDescent="0.35">
      <c r="A125" s="56" t="s">
        <v>33</v>
      </c>
      <c r="B125" s="56" t="s">
        <v>82</v>
      </c>
      <c r="C125" s="56" t="s">
        <v>316</v>
      </c>
      <c r="D125" s="57" t="s">
        <v>194</v>
      </c>
      <c r="E125" s="58">
        <v>96</v>
      </c>
      <c r="F125" s="55">
        <v>2</v>
      </c>
      <c r="G125" s="65" t="s">
        <v>48</v>
      </c>
      <c r="H125" s="65" t="s">
        <v>49</v>
      </c>
      <c r="I125" s="59">
        <v>0.47699999999999998</v>
      </c>
      <c r="J125" s="60">
        <v>5</v>
      </c>
      <c r="K125" s="61">
        <v>1.95</v>
      </c>
      <c r="L125" s="62">
        <v>314.27999999999997</v>
      </c>
      <c r="M125" s="55">
        <v>76.150000000000006</v>
      </c>
      <c r="N125" s="85">
        <v>12.925000000000001</v>
      </c>
      <c r="O125" s="66">
        <v>42825</v>
      </c>
      <c r="P125" s="63" t="s">
        <v>114</v>
      </c>
    </row>
    <row r="126" spans="1:16" x14ac:dyDescent="0.35">
      <c r="A126" s="56" t="s">
        <v>33</v>
      </c>
      <c r="B126" s="56" t="s">
        <v>82</v>
      </c>
      <c r="C126" s="56" t="s">
        <v>316</v>
      </c>
      <c r="D126" s="57" t="s">
        <v>195</v>
      </c>
      <c r="E126" s="58">
        <v>102</v>
      </c>
      <c r="F126" s="55">
        <v>2</v>
      </c>
      <c r="G126" s="65" t="s">
        <v>63</v>
      </c>
      <c r="H126" s="65" t="s">
        <v>196</v>
      </c>
      <c r="I126" s="59">
        <v>0.434</v>
      </c>
      <c r="J126" s="60">
        <v>5</v>
      </c>
      <c r="K126" s="61">
        <v>2.64</v>
      </c>
      <c r="L126" s="62">
        <v>263.66000000000003</v>
      </c>
      <c r="M126" s="55">
        <v>67</v>
      </c>
      <c r="N126" s="85">
        <v>11.7</v>
      </c>
      <c r="O126" s="66">
        <v>42825</v>
      </c>
      <c r="P126" s="63" t="s">
        <v>114</v>
      </c>
    </row>
    <row r="127" spans="1:16" x14ac:dyDescent="0.35">
      <c r="A127" s="56" t="s">
        <v>33</v>
      </c>
      <c r="B127" s="56" t="s">
        <v>82</v>
      </c>
      <c r="C127" s="56" t="s">
        <v>316</v>
      </c>
      <c r="D127" s="57" t="s">
        <v>197</v>
      </c>
      <c r="E127" s="58">
        <v>102</v>
      </c>
      <c r="F127" s="55">
        <v>2</v>
      </c>
      <c r="G127" s="65" t="s">
        <v>52</v>
      </c>
      <c r="H127" s="65" t="s">
        <v>49</v>
      </c>
      <c r="I127" s="59">
        <v>0.47</v>
      </c>
      <c r="J127" s="60">
        <v>5</v>
      </c>
      <c r="K127" s="61">
        <v>2.81</v>
      </c>
      <c r="L127" s="62">
        <v>406.06</v>
      </c>
      <c r="M127" s="55">
        <v>67.5</v>
      </c>
      <c r="N127" s="85">
        <v>15.27</v>
      </c>
      <c r="O127" s="66">
        <v>42825</v>
      </c>
      <c r="P127" s="63" t="s">
        <v>114</v>
      </c>
    </row>
    <row r="128" spans="1:16" x14ac:dyDescent="0.35">
      <c r="A128" s="56" t="s">
        <v>33</v>
      </c>
      <c r="B128" s="56" t="s">
        <v>82</v>
      </c>
      <c r="C128" s="56" t="s">
        <v>316</v>
      </c>
      <c r="D128" s="57" t="s">
        <v>198</v>
      </c>
      <c r="E128" s="58">
        <v>108</v>
      </c>
      <c r="F128" s="55">
        <v>2</v>
      </c>
      <c r="G128" s="65" t="s">
        <v>63</v>
      </c>
      <c r="H128" s="65" t="s">
        <v>103</v>
      </c>
      <c r="I128" s="59">
        <v>0.443</v>
      </c>
      <c r="J128" s="60">
        <v>5</v>
      </c>
      <c r="K128" s="61">
        <v>2.73</v>
      </c>
      <c r="L128" s="62">
        <v>231.00200000000001</v>
      </c>
      <c r="M128" s="55">
        <v>70</v>
      </c>
      <c r="N128" s="85">
        <v>10.78</v>
      </c>
      <c r="O128" s="66">
        <v>42825</v>
      </c>
      <c r="P128" s="63" t="s">
        <v>114</v>
      </c>
    </row>
    <row r="129" spans="1:16" x14ac:dyDescent="0.35">
      <c r="A129" s="56" t="s">
        <v>33</v>
      </c>
      <c r="B129" s="56" t="s">
        <v>82</v>
      </c>
      <c r="C129" s="56" t="s">
        <v>316</v>
      </c>
      <c r="D129" s="57" t="s">
        <v>199</v>
      </c>
      <c r="E129" s="58">
        <v>108</v>
      </c>
      <c r="F129" s="55">
        <v>2</v>
      </c>
      <c r="G129" s="65" t="s">
        <v>48</v>
      </c>
      <c r="H129" s="65" t="s">
        <v>49</v>
      </c>
      <c r="I129" s="59">
        <v>0.51700000000000002</v>
      </c>
      <c r="J129" s="60">
        <v>5</v>
      </c>
      <c r="K129" s="61">
        <v>2.6</v>
      </c>
      <c r="L129" s="62">
        <v>339.5</v>
      </c>
      <c r="M129" s="55">
        <v>67.5</v>
      </c>
      <c r="N129" s="85">
        <v>13.52</v>
      </c>
      <c r="O129" s="66">
        <v>42825</v>
      </c>
      <c r="P129" s="63" t="s">
        <v>114</v>
      </c>
    </row>
    <row r="130" spans="1:16" x14ac:dyDescent="0.35">
      <c r="A130" s="56" t="s">
        <v>33</v>
      </c>
      <c r="B130" s="56" t="s">
        <v>82</v>
      </c>
      <c r="C130" s="56" t="s">
        <v>316</v>
      </c>
      <c r="D130" s="57" t="s">
        <v>200</v>
      </c>
      <c r="E130" s="58">
        <v>108</v>
      </c>
      <c r="F130" s="55">
        <v>2</v>
      </c>
      <c r="G130" s="65" t="s">
        <v>52</v>
      </c>
      <c r="H130" s="65" t="s">
        <v>49</v>
      </c>
      <c r="I130" s="59">
        <v>0.495</v>
      </c>
      <c r="J130" s="60">
        <v>5</v>
      </c>
      <c r="K130" s="61">
        <v>2.78</v>
      </c>
      <c r="L130" s="62">
        <v>351.46</v>
      </c>
      <c r="M130" s="55">
        <v>66.8</v>
      </c>
      <c r="N130" s="85">
        <v>13.8</v>
      </c>
      <c r="O130" s="66">
        <v>42825</v>
      </c>
      <c r="P130" s="63" t="s">
        <v>114</v>
      </c>
    </row>
    <row r="131" spans="1:16" x14ac:dyDescent="0.35">
      <c r="A131" s="56" t="s">
        <v>33</v>
      </c>
      <c r="B131" s="56" t="s">
        <v>82</v>
      </c>
      <c r="C131" s="56" t="s">
        <v>316</v>
      </c>
      <c r="D131" s="57" t="s">
        <v>201</v>
      </c>
      <c r="E131" s="58">
        <v>114</v>
      </c>
      <c r="F131" s="55">
        <v>2</v>
      </c>
      <c r="G131" s="65" t="s">
        <v>74</v>
      </c>
      <c r="H131" s="65" t="s">
        <v>196</v>
      </c>
      <c r="I131" s="59">
        <v>0.39800000000000002</v>
      </c>
      <c r="J131" s="60">
        <v>4</v>
      </c>
      <c r="K131" s="61">
        <v>1.87</v>
      </c>
      <c r="L131" s="62">
        <v>81.62</v>
      </c>
      <c r="M131" s="55">
        <v>68.099999999999994</v>
      </c>
      <c r="N131" s="85">
        <v>3.81</v>
      </c>
      <c r="O131" s="66">
        <v>42825</v>
      </c>
      <c r="P131" s="63" t="s">
        <v>114</v>
      </c>
    </row>
    <row r="132" spans="1:16" x14ac:dyDescent="0.35">
      <c r="A132" s="56" t="s">
        <v>33</v>
      </c>
      <c r="B132" s="56" t="s">
        <v>82</v>
      </c>
      <c r="C132" s="56" t="s">
        <v>316</v>
      </c>
      <c r="D132" s="57" t="s">
        <v>202</v>
      </c>
      <c r="E132" s="58">
        <v>114</v>
      </c>
      <c r="F132" s="55">
        <v>2</v>
      </c>
      <c r="G132" s="65" t="s">
        <v>74</v>
      </c>
      <c r="H132" s="65" t="s">
        <v>196</v>
      </c>
      <c r="I132" s="59">
        <v>0.40500000000000003</v>
      </c>
      <c r="J132" s="60">
        <v>4</v>
      </c>
      <c r="K132" s="61">
        <v>1.74</v>
      </c>
      <c r="L132" s="62">
        <v>147.99</v>
      </c>
      <c r="M132" s="55">
        <v>64.400000000000006</v>
      </c>
      <c r="N132" s="85">
        <v>7.55</v>
      </c>
      <c r="O132" s="66">
        <v>42825</v>
      </c>
      <c r="P132" s="63" t="s">
        <v>114</v>
      </c>
    </row>
    <row r="133" spans="1:16" x14ac:dyDescent="0.35">
      <c r="A133" s="56" t="s">
        <v>33</v>
      </c>
      <c r="B133" s="56" t="s">
        <v>82</v>
      </c>
      <c r="C133" s="56" t="s">
        <v>316</v>
      </c>
      <c r="D133" s="57" t="s">
        <v>203</v>
      </c>
      <c r="E133" s="58">
        <v>114</v>
      </c>
      <c r="F133" s="55">
        <v>2</v>
      </c>
      <c r="G133" s="65" t="s">
        <v>63</v>
      </c>
      <c r="H133" s="65" t="s">
        <v>196</v>
      </c>
      <c r="I133" s="59">
        <v>0.40799999999999997</v>
      </c>
      <c r="J133" s="60">
        <v>4.5</v>
      </c>
      <c r="K133" s="61">
        <v>2.52</v>
      </c>
      <c r="L133" s="62">
        <v>187.47</v>
      </c>
      <c r="M133" s="55">
        <v>67.5</v>
      </c>
      <c r="N133" s="85">
        <v>9.33</v>
      </c>
      <c r="O133" s="66">
        <v>42825</v>
      </c>
      <c r="P133" s="63" t="s">
        <v>114</v>
      </c>
    </row>
    <row r="134" spans="1:16" x14ac:dyDescent="0.35">
      <c r="A134" s="56" t="s">
        <v>33</v>
      </c>
      <c r="B134" s="56" t="s">
        <v>82</v>
      </c>
      <c r="C134" s="56" t="s">
        <v>316</v>
      </c>
      <c r="D134" s="57" t="s">
        <v>204</v>
      </c>
      <c r="E134" s="58">
        <v>120</v>
      </c>
      <c r="F134" s="55">
        <v>2</v>
      </c>
      <c r="G134" s="65" t="s">
        <v>63</v>
      </c>
      <c r="H134" s="65" t="s">
        <v>103</v>
      </c>
      <c r="I134" s="59">
        <v>0.44800000000000001</v>
      </c>
      <c r="J134" s="60">
        <v>4</v>
      </c>
      <c r="K134" s="61">
        <v>2.13</v>
      </c>
      <c r="L134" s="62">
        <v>159.84</v>
      </c>
      <c r="M134" s="55">
        <v>62.6</v>
      </c>
      <c r="N134" s="85">
        <v>8.125</v>
      </c>
      <c r="O134" s="66">
        <v>42825</v>
      </c>
      <c r="P134" s="63" t="s">
        <v>114</v>
      </c>
    </row>
    <row r="135" spans="1:16" x14ac:dyDescent="0.35">
      <c r="A135" s="56" t="s">
        <v>33</v>
      </c>
      <c r="B135" s="56" t="s">
        <v>82</v>
      </c>
      <c r="C135" s="56" t="s">
        <v>316</v>
      </c>
      <c r="D135" s="57" t="s">
        <v>205</v>
      </c>
      <c r="E135" s="58">
        <v>126</v>
      </c>
      <c r="F135" s="55">
        <v>2</v>
      </c>
      <c r="G135" s="65" t="s">
        <v>52</v>
      </c>
      <c r="H135" s="65" t="s">
        <v>103</v>
      </c>
      <c r="I135" s="59">
        <v>0.59399999999999997</v>
      </c>
      <c r="J135" s="60">
        <v>5</v>
      </c>
      <c r="K135" s="61">
        <v>3.8</v>
      </c>
      <c r="L135" s="62">
        <v>408.6</v>
      </c>
      <c r="M135" s="55">
        <v>77.5</v>
      </c>
      <c r="N135" s="85">
        <v>15.34</v>
      </c>
      <c r="O135" s="66">
        <v>42825</v>
      </c>
      <c r="P135" s="63" t="s">
        <v>114</v>
      </c>
    </row>
    <row r="136" spans="1:16" x14ac:dyDescent="0.35">
      <c r="A136" s="56" t="s">
        <v>33</v>
      </c>
      <c r="B136" s="56" t="s">
        <v>82</v>
      </c>
      <c r="C136" s="56" t="s">
        <v>316</v>
      </c>
      <c r="D136" s="57" t="s">
        <v>206</v>
      </c>
      <c r="E136" s="58">
        <v>135</v>
      </c>
      <c r="F136" s="55">
        <v>2</v>
      </c>
      <c r="G136" s="65" t="s">
        <v>48</v>
      </c>
      <c r="H136" s="65" t="s">
        <v>196</v>
      </c>
      <c r="I136" s="59">
        <v>0.59899999999999998</v>
      </c>
      <c r="J136" s="60">
        <v>5.5</v>
      </c>
      <c r="K136" s="61">
        <v>3.7</v>
      </c>
      <c r="L136" s="62">
        <v>293.77</v>
      </c>
      <c r="M136" s="55">
        <v>63.1</v>
      </c>
      <c r="N136" s="85">
        <v>12.45</v>
      </c>
      <c r="O136" s="66">
        <v>42825</v>
      </c>
      <c r="P136" s="63" t="s">
        <v>114</v>
      </c>
    </row>
    <row r="137" spans="1:16" x14ac:dyDescent="0.35">
      <c r="A137" s="56" t="s">
        <v>33</v>
      </c>
      <c r="B137" s="56" t="s">
        <v>82</v>
      </c>
      <c r="C137" s="56" t="s">
        <v>316</v>
      </c>
      <c r="D137" s="57" t="s">
        <v>207</v>
      </c>
      <c r="E137" s="58">
        <v>138</v>
      </c>
      <c r="F137" s="55">
        <v>2</v>
      </c>
      <c r="G137" s="65" t="s">
        <v>63</v>
      </c>
      <c r="H137" s="65" t="s">
        <v>196</v>
      </c>
      <c r="I137" s="59">
        <v>0.372</v>
      </c>
      <c r="J137" s="60">
        <v>4</v>
      </c>
      <c r="K137" s="61">
        <v>1.85</v>
      </c>
      <c r="L137" s="62">
        <v>50.06</v>
      </c>
      <c r="M137" s="55">
        <v>57</v>
      </c>
      <c r="N137" s="85">
        <v>1.93</v>
      </c>
      <c r="O137" s="66">
        <v>42825</v>
      </c>
      <c r="P137" s="63" t="s">
        <v>114</v>
      </c>
    </row>
    <row r="138" spans="1:16" x14ac:dyDescent="0.35">
      <c r="A138" s="56" t="s">
        <v>33</v>
      </c>
      <c r="B138" s="56" t="s">
        <v>82</v>
      </c>
      <c r="C138" s="56" t="s">
        <v>316</v>
      </c>
      <c r="D138" s="57" t="s">
        <v>208</v>
      </c>
      <c r="E138" s="58">
        <v>138</v>
      </c>
      <c r="F138" s="55">
        <v>2</v>
      </c>
      <c r="G138" s="65" t="s">
        <v>67</v>
      </c>
      <c r="H138" s="65" t="s">
        <v>196</v>
      </c>
      <c r="I138" s="59">
        <v>0.47</v>
      </c>
      <c r="J138" s="60">
        <v>4.5</v>
      </c>
      <c r="K138" s="61">
        <v>2.4</v>
      </c>
      <c r="L138" s="62">
        <v>137.55000000000001</v>
      </c>
      <c r="M138" s="55">
        <v>61.9</v>
      </c>
      <c r="N138" s="85">
        <v>7.03</v>
      </c>
      <c r="O138" s="66">
        <v>42825</v>
      </c>
      <c r="P138" s="63" t="s">
        <v>114</v>
      </c>
    </row>
    <row r="139" spans="1:16" x14ac:dyDescent="0.35">
      <c r="A139" s="56" t="s">
        <v>33</v>
      </c>
      <c r="B139" s="56" t="s">
        <v>82</v>
      </c>
      <c r="C139" s="56" t="s">
        <v>316</v>
      </c>
      <c r="D139" s="57" t="s">
        <v>209</v>
      </c>
      <c r="E139" s="58">
        <v>138</v>
      </c>
      <c r="F139" s="55">
        <v>2</v>
      </c>
      <c r="G139" s="65" t="s">
        <v>48</v>
      </c>
      <c r="H139" s="65" t="s">
        <v>196</v>
      </c>
      <c r="I139" s="59">
        <v>0.47</v>
      </c>
      <c r="J139" s="60">
        <v>4.5</v>
      </c>
      <c r="K139" s="61">
        <v>2.4</v>
      </c>
      <c r="L139" s="62">
        <v>164.83</v>
      </c>
      <c r="M139" s="55">
        <v>65.8</v>
      </c>
      <c r="N139" s="85">
        <v>8.36</v>
      </c>
      <c r="O139" s="66">
        <v>42825</v>
      </c>
      <c r="P139" s="63" t="s">
        <v>114</v>
      </c>
    </row>
    <row r="140" spans="1:16" x14ac:dyDescent="0.35">
      <c r="A140" s="56" t="s">
        <v>33</v>
      </c>
      <c r="B140" s="56" t="s">
        <v>82</v>
      </c>
      <c r="C140" s="56" t="s">
        <v>316</v>
      </c>
      <c r="D140" s="57" t="s">
        <v>210</v>
      </c>
      <c r="E140" s="58">
        <v>156</v>
      </c>
      <c r="F140" s="55">
        <v>2</v>
      </c>
      <c r="G140" s="65" t="s">
        <v>63</v>
      </c>
      <c r="H140" s="65" t="s">
        <v>103</v>
      </c>
      <c r="I140" s="59">
        <v>0.48799999999999999</v>
      </c>
      <c r="J140" s="60">
        <v>4</v>
      </c>
      <c r="K140" s="61">
        <v>2.81</v>
      </c>
      <c r="L140" s="62">
        <v>119.78</v>
      </c>
      <c r="M140" s="55">
        <v>64.2</v>
      </c>
      <c r="N140" s="85">
        <v>6.07</v>
      </c>
      <c r="O140" s="66">
        <v>42825</v>
      </c>
      <c r="P140" s="63" t="s">
        <v>114</v>
      </c>
    </row>
    <row r="141" spans="1:16" x14ac:dyDescent="0.35">
      <c r="A141" s="56" t="s">
        <v>33</v>
      </c>
      <c r="B141" s="56" t="s">
        <v>82</v>
      </c>
      <c r="C141" s="56" t="s">
        <v>316</v>
      </c>
      <c r="D141" s="57" t="s">
        <v>211</v>
      </c>
      <c r="E141" s="58">
        <v>108</v>
      </c>
      <c r="F141" s="55">
        <v>2</v>
      </c>
      <c r="G141" s="65" t="s">
        <v>52</v>
      </c>
      <c r="H141" s="65" t="s">
        <v>103</v>
      </c>
      <c r="I141" s="59">
        <v>0.61199999999999999</v>
      </c>
      <c r="J141" s="60">
        <v>5.5</v>
      </c>
      <c r="K141" s="61">
        <v>3.87</v>
      </c>
      <c r="L141" s="62">
        <v>674.38</v>
      </c>
      <c r="M141" s="55">
        <v>62.6</v>
      </c>
      <c r="N141" s="85">
        <v>22.67</v>
      </c>
      <c r="O141" s="66">
        <v>42825</v>
      </c>
      <c r="P141" s="63" t="s">
        <v>212</v>
      </c>
    </row>
    <row r="142" spans="1:16" x14ac:dyDescent="0.35">
      <c r="A142" s="56" t="s">
        <v>33</v>
      </c>
      <c r="B142" s="56" t="s">
        <v>82</v>
      </c>
      <c r="C142" s="56" t="s">
        <v>316</v>
      </c>
      <c r="D142" s="57" t="s">
        <v>213</v>
      </c>
      <c r="E142" s="58">
        <v>108</v>
      </c>
      <c r="F142" s="55">
        <v>2</v>
      </c>
      <c r="G142" s="65" t="s">
        <v>55</v>
      </c>
      <c r="H142" s="65" t="s">
        <v>103</v>
      </c>
      <c r="I142" s="59">
        <v>0.60899999999999999</v>
      </c>
      <c r="J142" s="60">
        <v>6.5</v>
      </c>
      <c r="K142" s="61">
        <v>3.87</v>
      </c>
      <c r="L142" s="62">
        <v>679.82</v>
      </c>
      <c r="M142" s="55">
        <v>64.099999999999994</v>
      </c>
      <c r="N142" s="85">
        <v>22.82</v>
      </c>
      <c r="O142" s="66">
        <v>42825</v>
      </c>
      <c r="P142" s="63" t="s">
        <v>212</v>
      </c>
    </row>
    <row r="143" spans="1:16" x14ac:dyDescent="0.35">
      <c r="A143" s="56" t="s">
        <v>33</v>
      </c>
      <c r="B143" s="56" t="s">
        <v>82</v>
      </c>
      <c r="C143" s="56" t="s">
        <v>316</v>
      </c>
      <c r="D143" s="57" t="s">
        <v>214</v>
      </c>
      <c r="E143" s="58">
        <v>126</v>
      </c>
      <c r="F143" s="55">
        <v>2</v>
      </c>
      <c r="G143" s="65" t="s">
        <v>48</v>
      </c>
      <c r="H143" s="65" t="s">
        <v>103</v>
      </c>
      <c r="I143" s="59">
        <v>0.56499999999999995</v>
      </c>
      <c r="J143" s="60">
        <v>5</v>
      </c>
      <c r="K143" s="61">
        <v>3.85</v>
      </c>
      <c r="L143" s="62">
        <v>443.77</v>
      </c>
      <c r="M143" s="55">
        <v>73.3</v>
      </c>
      <c r="N143" s="85">
        <v>16.309999999999999</v>
      </c>
      <c r="O143" s="66">
        <v>42825</v>
      </c>
      <c r="P143" s="63" t="s">
        <v>212</v>
      </c>
    </row>
    <row r="144" spans="1:16" x14ac:dyDescent="0.35">
      <c r="A144" s="56" t="s">
        <v>33</v>
      </c>
      <c r="B144" s="56" t="s">
        <v>82</v>
      </c>
      <c r="C144" s="56" t="s">
        <v>316</v>
      </c>
      <c r="D144" s="57" t="s">
        <v>215</v>
      </c>
      <c r="E144" s="58">
        <v>126</v>
      </c>
      <c r="F144" s="55">
        <v>2</v>
      </c>
      <c r="G144" s="65" t="s">
        <v>52</v>
      </c>
      <c r="H144" s="65" t="s">
        <v>103</v>
      </c>
      <c r="I144" s="59">
        <v>0.66</v>
      </c>
      <c r="J144" s="60">
        <v>5</v>
      </c>
      <c r="K144" s="61">
        <v>3.85</v>
      </c>
      <c r="L144" s="62">
        <v>481.84</v>
      </c>
      <c r="M144" s="55">
        <v>74.900000000000006</v>
      </c>
      <c r="N144" s="85">
        <v>17.36</v>
      </c>
      <c r="O144" s="66">
        <v>42825</v>
      </c>
      <c r="P144" s="63" t="s">
        <v>212</v>
      </c>
    </row>
    <row r="145" spans="1:16" x14ac:dyDescent="0.35">
      <c r="A145" s="56" t="s">
        <v>33</v>
      </c>
      <c r="B145" s="56" t="s">
        <v>82</v>
      </c>
      <c r="C145" s="56" t="s">
        <v>316</v>
      </c>
      <c r="D145" s="57" t="s">
        <v>216</v>
      </c>
      <c r="E145" s="58">
        <v>147</v>
      </c>
      <c r="F145" s="55">
        <v>2</v>
      </c>
      <c r="G145" s="65" t="s">
        <v>52</v>
      </c>
      <c r="H145" s="65" t="s">
        <v>58</v>
      </c>
      <c r="I145" s="59">
        <v>0.58799999999999997</v>
      </c>
      <c r="J145" s="60">
        <v>5.5</v>
      </c>
      <c r="K145" s="61">
        <v>5.12</v>
      </c>
      <c r="L145" s="62">
        <v>407.15</v>
      </c>
      <c r="M145" s="55">
        <v>71.2</v>
      </c>
      <c r="N145" s="85">
        <v>15.3</v>
      </c>
      <c r="O145" s="66">
        <v>42825</v>
      </c>
      <c r="P145" s="63" t="s">
        <v>212</v>
      </c>
    </row>
    <row r="146" spans="1:16" x14ac:dyDescent="0.35">
      <c r="A146" s="56" t="s">
        <v>33</v>
      </c>
      <c r="B146" s="56" t="s">
        <v>82</v>
      </c>
      <c r="C146" s="56" t="s">
        <v>316</v>
      </c>
      <c r="D146" s="57" t="s">
        <v>217</v>
      </c>
      <c r="E146" s="58">
        <v>162</v>
      </c>
      <c r="F146" s="55">
        <v>3</v>
      </c>
      <c r="G146" s="65" t="s">
        <v>48</v>
      </c>
      <c r="H146" s="65" t="s">
        <v>103</v>
      </c>
      <c r="I146" s="59">
        <v>0.49099999999999999</v>
      </c>
      <c r="J146" s="60">
        <v>5</v>
      </c>
      <c r="K146" s="61">
        <v>3.85</v>
      </c>
      <c r="L146" s="62">
        <v>166.78</v>
      </c>
      <c r="M146" s="55">
        <v>58.2</v>
      </c>
      <c r="N146" s="85">
        <v>8.4499999999999993</v>
      </c>
      <c r="O146" s="66">
        <v>42825</v>
      </c>
      <c r="P146" s="63" t="s">
        <v>118</v>
      </c>
    </row>
    <row r="147" spans="1:16" x14ac:dyDescent="0.35">
      <c r="A147" s="56" t="s">
        <v>33</v>
      </c>
      <c r="B147" s="56" t="s">
        <v>82</v>
      </c>
      <c r="C147" s="56" t="s">
        <v>316</v>
      </c>
      <c r="D147" s="57" t="s">
        <v>218</v>
      </c>
      <c r="E147" s="58">
        <v>96</v>
      </c>
      <c r="F147" s="55">
        <v>1</v>
      </c>
      <c r="G147" s="65" t="s">
        <v>52</v>
      </c>
      <c r="H147" s="65" t="s">
        <v>96</v>
      </c>
      <c r="I147" s="59">
        <v>0.60899999999999999</v>
      </c>
      <c r="J147" s="60">
        <v>5.5</v>
      </c>
      <c r="K147" s="61">
        <v>4.57</v>
      </c>
      <c r="L147" s="62">
        <v>924.83</v>
      </c>
      <c r="M147" s="55">
        <v>67.099999999999994</v>
      </c>
      <c r="N147" s="85">
        <v>28.18</v>
      </c>
      <c r="O147" s="66">
        <v>42825</v>
      </c>
      <c r="P147" s="63" t="s">
        <v>219</v>
      </c>
    </row>
    <row r="148" spans="1:16" x14ac:dyDescent="0.35">
      <c r="A148" s="56" t="s">
        <v>33</v>
      </c>
      <c r="B148" s="56" t="s">
        <v>82</v>
      </c>
      <c r="C148" s="56" t="s">
        <v>316</v>
      </c>
      <c r="D148" s="57" t="s">
        <v>220</v>
      </c>
      <c r="E148" s="58">
        <v>96</v>
      </c>
      <c r="F148" s="55">
        <v>1</v>
      </c>
      <c r="G148" s="65" t="s">
        <v>55</v>
      </c>
      <c r="H148" s="65" t="s">
        <v>96</v>
      </c>
      <c r="I148" s="59">
        <v>0.61099999999999999</v>
      </c>
      <c r="J148" s="60">
        <v>6.5</v>
      </c>
      <c r="K148" s="61">
        <v>3.7</v>
      </c>
      <c r="L148" s="62">
        <v>1018.25</v>
      </c>
      <c r="M148" s="55">
        <v>64.3</v>
      </c>
      <c r="N148" s="85">
        <v>29.97</v>
      </c>
      <c r="O148" s="66">
        <v>42825</v>
      </c>
      <c r="P148" s="63" t="s">
        <v>219</v>
      </c>
    </row>
    <row r="149" spans="1:16" x14ac:dyDescent="0.35">
      <c r="A149" s="56" t="s">
        <v>33</v>
      </c>
      <c r="B149" s="56" t="s">
        <v>82</v>
      </c>
      <c r="C149" s="56" t="s">
        <v>316</v>
      </c>
      <c r="D149" s="57" t="s">
        <v>221</v>
      </c>
      <c r="E149" s="58">
        <v>96</v>
      </c>
      <c r="F149" s="55">
        <v>2</v>
      </c>
      <c r="G149" s="65" t="s">
        <v>55</v>
      </c>
      <c r="H149" s="65" t="s">
        <v>96</v>
      </c>
      <c r="I149" s="59">
        <v>0.61499999999999999</v>
      </c>
      <c r="J149" s="60">
        <v>6.5</v>
      </c>
      <c r="K149" s="61">
        <v>3.9</v>
      </c>
      <c r="L149" s="62">
        <v>983.8</v>
      </c>
      <c r="M149" s="55">
        <v>65.5</v>
      </c>
      <c r="N149" s="85">
        <v>29.31</v>
      </c>
      <c r="O149" s="66">
        <v>42825</v>
      </c>
      <c r="P149" s="63" t="s">
        <v>219</v>
      </c>
    </row>
    <row r="150" spans="1:16" x14ac:dyDescent="0.35">
      <c r="A150" s="56" t="s">
        <v>33</v>
      </c>
      <c r="B150" s="56" t="s">
        <v>82</v>
      </c>
      <c r="C150" s="56" t="s">
        <v>316</v>
      </c>
      <c r="D150" s="57" t="s">
        <v>222</v>
      </c>
      <c r="E150" s="58">
        <v>96</v>
      </c>
      <c r="F150" s="55">
        <v>1</v>
      </c>
      <c r="G150" s="65" t="s">
        <v>95</v>
      </c>
      <c r="H150" s="65" t="s">
        <v>96</v>
      </c>
      <c r="I150" s="59">
        <v>0.60599999999999998</v>
      </c>
      <c r="J150" s="60">
        <v>5.5</v>
      </c>
      <c r="K150" s="61">
        <v>4.4000000000000004</v>
      </c>
      <c r="L150" s="62">
        <v>2175.6</v>
      </c>
      <c r="M150" s="55">
        <v>64.8</v>
      </c>
      <c r="N150" s="85">
        <v>54</v>
      </c>
      <c r="O150" s="66">
        <v>42825</v>
      </c>
      <c r="P150" s="63" t="s">
        <v>219</v>
      </c>
    </row>
    <row r="151" spans="1:16" x14ac:dyDescent="0.35">
      <c r="A151" s="56" t="s">
        <v>33</v>
      </c>
      <c r="B151" s="56" t="s">
        <v>82</v>
      </c>
      <c r="C151" s="56" t="s">
        <v>316</v>
      </c>
      <c r="D151" s="57" t="s">
        <v>223</v>
      </c>
      <c r="E151" s="58">
        <v>86</v>
      </c>
      <c r="F151" s="55">
        <v>2</v>
      </c>
      <c r="G151" s="65" t="s">
        <v>74</v>
      </c>
      <c r="H151" s="65" t="s">
        <v>58</v>
      </c>
      <c r="I151" s="59">
        <v>0.5</v>
      </c>
      <c r="J151" s="60">
        <v>5</v>
      </c>
      <c r="K151" s="61">
        <v>1.7</v>
      </c>
      <c r="L151" s="62">
        <v>261.12</v>
      </c>
      <c r="M151" s="55">
        <v>69.2</v>
      </c>
      <c r="N151" s="85">
        <v>11.63</v>
      </c>
      <c r="O151" s="66">
        <v>42826</v>
      </c>
      <c r="P151" s="63" t="s">
        <v>224</v>
      </c>
    </row>
    <row r="152" spans="1:16" x14ac:dyDescent="0.35">
      <c r="A152" s="56" t="s">
        <v>33</v>
      </c>
      <c r="B152" s="56" t="s">
        <v>82</v>
      </c>
      <c r="C152" s="56" t="s">
        <v>316</v>
      </c>
      <c r="D152" s="57" t="s">
        <v>225</v>
      </c>
      <c r="E152" s="58">
        <v>90</v>
      </c>
      <c r="F152" s="55">
        <v>1</v>
      </c>
      <c r="G152" s="65" t="s">
        <v>92</v>
      </c>
      <c r="H152" s="65" t="s">
        <v>58</v>
      </c>
      <c r="I152" s="59">
        <v>0.55100000000000005</v>
      </c>
      <c r="J152" s="60">
        <v>4.5</v>
      </c>
      <c r="K152" s="61">
        <v>2.82</v>
      </c>
      <c r="L152" s="62">
        <v>503.24</v>
      </c>
      <c r="M152" s="55">
        <v>76.099999999999994</v>
      </c>
      <c r="N152" s="85">
        <v>14.15</v>
      </c>
      <c r="O152" s="66">
        <v>42826</v>
      </c>
      <c r="P152" s="63" t="s">
        <v>224</v>
      </c>
    </row>
    <row r="153" spans="1:16" x14ac:dyDescent="0.35">
      <c r="A153" s="56" t="s">
        <v>33</v>
      </c>
      <c r="B153" s="56" t="s">
        <v>82</v>
      </c>
      <c r="C153" s="56" t="s">
        <v>316</v>
      </c>
      <c r="D153" s="57" t="s">
        <v>226</v>
      </c>
      <c r="E153" s="58">
        <v>90</v>
      </c>
      <c r="F153" s="55">
        <v>1</v>
      </c>
      <c r="G153" s="65" t="s">
        <v>90</v>
      </c>
      <c r="H153" s="65" t="s">
        <v>58</v>
      </c>
      <c r="I153" s="59">
        <v>0.50600000000000001</v>
      </c>
      <c r="J153" s="60">
        <v>5</v>
      </c>
      <c r="K153" s="61">
        <v>2.02</v>
      </c>
      <c r="L153" s="62">
        <v>404.61</v>
      </c>
      <c r="M153" s="55">
        <v>74.599999999999994</v>
      </c>
      <c r="N153" s="85">
        <v>14.03</v>
      </c>
      <c r="O153" s="66">
        <v>42826</v>
      </c>
      <c r="P153" s="63" t="s">
        <v>224</v>
      </c>
    </row>
    <row r="154" spans="1:16" x14ac:dyDescent="0.35">
      <c r="A154" s="56" t="s">
        <v>33</v>
      </c>
      <c r="B154" s="56" t="s">
        <v>82</v>
      </c>
      <c r="C154" s="56" t="s">
        <v>316</v>
      </c>
      <c r="D154" s="57" t="s">
        <v>227</v>
      </c>
      <c r="E154" s="58">
        <v>90</v>
      </c>
      <c r="F154" s="55">
        <v>2</v>
      </c>
      <c r="G154" s="65" t="s">
        <v>90</v>
      </c>
      <c r="H154" s="65" t="s">
        <v>58</v>
      </c>
      <c r="I154" s="59">
        <v>0.52200000000000002</v>
      </c>
      <c r="J154" s="60">
        <v>5</v>
      </c>
      <c r="K154" s="61">
        <v>2</v>
      </c>
      <c r="L154" s="62">
        <v>361.1</v>
      </c>
      <c r="M154" s="55">
        <v>78.400000000000006</v>
      </c>
      <c r="N154" s="85">
        <v>14.15</v>
      </c>
      <c r="O154" s="66">
        <v>42826</v>
      </c>
      <c r="P154" s="63" t="s">
        <v>224</v>
      </c>
    </row>
    <row r="155" spans="1:16" x14ac:dyDescent="0.35">
      <c r="A155" s="56" t="s">
        <v>33</v>
      </c>
      <c r="B155" s="56" t="s">
        <v>82</v>
      </c>
      <c r="C155" s="56" t="s">
        <v>316</v>
      </c>
      <c r="D155" s="57" t="s">
        <v>228</v>
      </c>
      <c r="E155" s="58">
        <v>90</v>
      </c>
      <c r="F155" s="55">
        <v>2</v>
      </c>
      <c r="G155" s="65" t="s">
        <v>92</v>
      </c>
      <c r="H155" s="65" t="s">
        <v>58</v>
      </c>
      <c r="I155" s="59">
        <v>0.49199999999999999</v>
      </c>
      <c r="J155" s="60">
        <v>5</v>
      </c>
      <c r="K155" s="61">
        <v>1.8</v>
      </c>
      <c r="L155" s="62">
        <v>365.45</v>
      </c>
      <c r="M155" s="55">
        <v>79.8</v>
      </c>
      <c r="N155" s="85">
        <v>17.95</v>
      </c>
      <c r="O155" s="66">
        <v>42826</v>
      </c>
      <c r="P155" s="63" t="s">
        <v>224</v>
      </c>
    </row>
    <row r="156" spans="1:16" x14ac:dyDescent="0.35">
      <c r="A156" s="56" t="s">
        <v>33</v>
      </c>
      <c r="B156" s="56" t="s">
        <v>82</v>
      </c>
      <c r="C156" s="56" t="s">
        <v>316</v>
      </c>
      <c r="D156" s="57" t="s">
        <v>229</v>
      </c>
      <c r="E156" s="58">
        <v>93</v>
      </c>
      <c r="F156" s="55">
        <v>1</v>
      </c>
      <c r="G156" s="65" t="s">
        <v>92</v>
      </c>
      <c r="H156" s="65" t="s">
        <v>58</v>
      </c>
      <c r="I156" s="59">
        <v>0.52500000000000002</v>
      </c>
      <c r="J156" s="60">
        <v>5</v>
      </c>
      <c r="K156" s="61">
        <v>2.4</v>
      </c>
      <c r="L156" s="62">
        <v>446.31</v>
      </c>
      <c r="M156" s="55">
        <v>73.900000000000006</v>
      </c>
      <c r="N156" s="85">
        <v>16.38</v>
      </c>
      <c r="O156" s="66">
        <v>42826</v>
      </c>
      <c r="P156" s="63" t="s">
        <v>224</v>
      </c>
    </row>
    <row r="157" spans="1:16" x14ac:dyDescent="0.35">
      <c r="A157" s="56" t="s">
        <v>33</v>
      </c>
      <c r="B157" s="56" t="s">
        <v>82</v>
      </c>
      <c r="C157" s="56" t="s">
        <v>316</v>
      </c>
      <c r="D157" s="57" t="s">
        <v>230</v>
      </c>
      <c r="E157" s="58">
        <v>98</v>
      </c>
      <c r="F157" s="55">
        <v>1</v>
      </c>
      <c r="G157" s="65" t="s">
        <v>92</v>
      </c>
      <c r="H157" s="65" t="s">
        <v>58</v>
      </c>
      <c r="I157" s="59">
        <v>0.59399999999999997</v>
      </c>
      <c r="J157" s="60">
        <v>4.5</v>
      </c>
      <c r="K157" s="61">
        <v>3.49</v>
      </c>
      <c r="L157" s="62">
        <v>636.30999999999995</v>
      </c>
      <c r="M157" s="55">
        <v>79.2</v>
      </c>
      <c r="N157" s="85">
        <v>21.62</v>
      </c>
      <c r="O157" s="66">
        <v>42826</v>
      </c>
      <c r="P157" s="63" t="s">
        <v>224</v>
      </c>
    </row>
    <row r="158" spans="1:16" x14ac:dyDescent="0.35">
      <c r="A158" s="56" t="s">
        <v>33</v>
      </c>
      <c r="B158" s="56" t="s">
        <v>82</v>
      </c>
      <c r="C158" s="56" t="s">
        <v>316</v>
      </c>
      <c r="D158" s="57" t="s">
        <v>231</v>
      </c>
      <c r="E158" s="58">
        <v>98</v>
      </c>
      <c r="F158" s="55">
        <v>1</v>
      </c>
      <c r="G158" s="65" t="s">
        <v>95</v>
      </c>
      <c r="H158" s="65" t="s">
        <v>58</v>
      </c>
      <c r="I158" s="59">
        <v>0.622</v>
      </c>
      <c r="J158" s="60">
        <v>5</v>
      </c>
      <c r="K158" s="61">
        <v>3.85</v>
      </c>
      <c r="L158" s="62">
        <v>758.87</v>
      </c>
      <c r="M158" s="55">
        <v>79.2</v>
      </c>
      <c r="N158" s="85">
        <v>25</v>
      </c>
      <c r="O158" s="66">
        <v>42826</v>
      </c>
      <c r="P158" s="63" t="s">
        <v>224</v>
      </c>
    </row>
    <row r="159" spans="1:16" x14ac:dyDescent="0.35">
      <c r="A159" s="56" t="s">
        <v>33</v>
      </c>
      <c r="B159" s="56" t="s">
        <v>82</v>
      </c>
      <c r="C159" s="56" t="s">
        <v>316</v>
      </c>
      <c r="D159" s="57" t="s">
        <v>232</v>
      </c>
      <c r="E159" s="58">
        <v>104</v>
      </c>
      <c r="F159" s="55">
        <v>2</v>
      </c>
      <c r="G159" s="65" t="s">
        <v>74</v>
      </c>
      <c r="H159" s="65" t="s">
        <v>58</v>
      </c>
      <c r="I159" s="59">
        <v>0.63400000000000001</v>
      </c>
      <c r="J159" s="60">
        <v>5</v>
      </c>
      <c r="K159" s="61">
        <v>3.45</v>
      </c>
      <c r="L159" s="62">
        <v>621.80999999999995</v>
      </c>
      <c r="M159" s="55">
        <v>79.400000000000006</v>
      </c>
      <c r="N159" s="85">
        <v>21.22</v>
      </c>
      <c r="O159" s="66">
        <v>42826</v>
      </c>
      <c r="P159" s="63" t="s">
        <v>224</v>
      </c>
    </row>
    <row r="160" spans="1:16" x14ac:dyDescent="0.35">
      <c r="A160" s="56" t="s">
        <v>33</v>
      </c>
      <c r="B160" s="56" t="s">
        <v>82</v>
      </c>
      <c r="C160" s="56" t="s">
        <v>316</v>
      </c>
      <c r="D160" s="57" t="s">
        <v>323</v>
      </c>
      <c r="E160" s="58">
        <v>104</v>
      </c>
      <c r="F160" s="55">
        <v>2</v>
      </c>
      <c r="G160" s="65" t="s">
        <v>52</v>
      </c>
      <c r="H160" s="65" t="s">
        <v>58</v>
      </c>
      <c r="I160" s="59">
        <v>0.66</v>
      </c>
      <c r="J160" s="60">
        <v>5</v>
      </c>
      <c r="K160" s="61">
        <v>3.85</v>
      </c>
      <c r="L160" s="62">
        <v>740.38</v>
      </c>
      <c r="M160" s="55">
        <v>71.5</v>
      </c>
      <c r="N160" s="85">
        <v>23.42</v>
      </c>
      <c r="O160" s="66">
        <v>42826</v>
      </c>
      <c r="P160" s="63" t="s">
        <v>224</v>
      </c>
    </row>
    <row r="161" spans="1:16" x14ac:dyDescent="0.35">
      <c r="A161" s="56" t="s">
        <v>33</v>
      </c>
      <c r="B161" s="56" t="s">
        <v>82</v>
      </c>
      <c r="C161" s="56" t="s">
        <v>316</v>
      </c>
      <c r="D161" s="57" t="s">
        <v>233</v>
      </c>
      <c r="E161" s="58">
        <v>104</v>
      </c>
      <c r="F161" s="55">
        <v>2</v>
      </c>
      <c r="G161" s="65" t="s">
        <v>67</v>
      </c>
      <c r="H161" s="65" t="s">
        <v>58</v>
      </c>
      <c r="I161" s="59">
        <v>0.64300000000000002</v>
      </c>
      <c r="J161" s="60">
        <v>5.5</v>
      </c>
      <c r="K161" s="61">
        <v>3.8</v>
      </c>
      <c r="L161" s="62">
        <v>701.58</v>
      </c>
      <c r="M161" s="55">
        <v>74.3</v>
      </c>
      <c r="N161" s="85">
        <v>24.49</v>
      </c>
      <c r="O161" s="66">
        <v>42826</v>
      </c>
      <c r="P161" s="63" t="s">
        <v>224</v>
      </c>
    </row>
    <row r="162" spans="1:16" x14ac:dyDescent="0.35">
      <c r="A162" s="56" t="s">
        <v>33</v>
      </c>
      <c r="B162" s="56" t="s">
        <v>82</v>
      </c>
      <c r="C162" s="56" t="s">
        <v>316</v>
      </c>
      <c r="D162" s="57" t="s">
        <v>234</v>
      </c>
      <c r="E162" s="58">
        <v>84</v>
      </c>
      <c r="F162" s="55">
        <v>1</v>
      </c>
      <c r="G162" s="65" t="s">
        <v>67</v>
      </c>
      <c r="H162" s="65" t="s">
        <v>49</v>
      </c>
      <c r="I162" s="59">
        <v>0.47</v>
      </c>
      <c r="J162" s="60">
        <v>5.5</v>
      </c>
      <c r="K162" s="61">
        <v>1.9</v>
      </c>
      <c r="L162" s="62">
        <v>369.08</v>
      </c>
      <c r="M162" s="55">
        <v>63.7</v>
      </c>
      <c r="N162" s="85">
        <v>14.25</v>
      </c>
      <c r="O162" s="66">
        <v>42826</v>
      </c>
      <c r="P162" s="63" t="s">
        <v>120</v>
      </c>
    </row>
    <row r="163" spans="1:16" x14ac:dyDescent="0.35">
      <c r="A163" s="56" t="s">
        <v>33</v>
      </c>
      <c r="B163" s="56" t="s">
        <v>82</v>
      </c>
      <c r="C163" s="56" t="s">
        <v>316</v>
      </c>
      <c r="D163" s="57" t="s">
        <v>235</v>
      </c>
      <c r="E163" s="58">
        <v>84</v>
      </c>
      <c r="F163" s="55">
        <v>1</v>
      </c>
      <c r="G163" s="65" t="s">
        <v>48</v>
      </c>
      <c r="H163" s="65" t="s">
        <v>49</v>
      </c>
      <c r="I163" s="59">
        <v>0.52</v>
      </c>
      <c r="J163" s="60">
        <v>6.5</v>
      </c>
      <c r="K163" s="61">
        <v>2.6</v>
      </c>
      <c r="L163" s="62">
        <v>846.03</v>
      </c>
      <c r="M163" s="55">
        <v>64.5</v>
      </c>
      <c r="N163" s="85">
        <v>26.67</v>
      </c>
      <c r="O163" s="66">
        <v>42826</v>
      </c>
      <c r="P163" s="63" t="s">
        <v>120</v>
      </c>
    </row>
    <row r="164" spans="1:16" x14ac:dyDescent="0.35">
      <c r="A164" s="56" t="s">
        <v>33</v>
      </c>
      <c r="B164" s="56" t="s">
        <v>82</v>
      </c>
      <c r="C164" s="56" t="s">
        <v>316</v>
      </c>
      <c r="D164" s="57" t="s">
        <v>236</v>
      </c>
      <c r="E164" s="58">
        <v>90</v>
      </c>
      <c r="F164" s="55">
        <v>1</v>
      </c>
      <c r="G164" s="65" t="s">
        <v>48</v>
      </c>
      <c r="H164" s="65" t="s">
        <v>103</v>
      </c>
      <c r="I164" s="59">
        <v>0.57799999999999996</v>
      </c>
      <c r="J164" s="60">
        <v>6</v>
      </c>
      <c r="K164" s="61">
        <v>3.04</v>
      </c>
      <c r="L164" s="62">
        <v>895.08</v>
      </c>
      <c r="M164" s="55">
        <v>65.099999999999994</v>
      </c>
      <c r="N164" s="85">
        <v>27.61</v>
      </c>
      <c r="O164" s="66">
        <v>42826</v>
      </c>
      <c r="P164" s="63" t="s">
        <v>120</v>
      </c>
    </row>
    <row r="165" spans="1:16" x14ac:dyDescent="0.35">
      <c r="A165" s="56" t="s">
        <v>33</v>
      </c>
      <c r="B165" s="56" t="s">
        <v>82</v>
      </c>
      <c r="C165" s="56" t="s">
        <v>316</v>
      </c>
      <c r="D165" s="57" t="s">
        <v>237</v>
      </c>
      <c r="E165" s="58">
        <v>90</v>
      </c>
      <c r="F165" s="55">
        <v>1</v>
      </c>
      <c r="G165" s="65" t="s">
        <v>52</v>
      </c>
      <c r="H165" s="65" t="s">
        <v>103</v>
      </c>
      <c r="I165" s="59">
        <v>0.59599999999999997</v>
      </c>
      <c r="J165" s="60">
        <v>7</v>
      </c>
      <c r="K165" s="61">
        <v>4</v>
      </c>
      <c r="L165" s="62">
        <v>1903.65</v>
      </c>
      <c r="M165" s="55">
        <v>63.1</v>
      </c>
      <c r="N165" s="85">
        <v>51</v>
      </c>
      <c r="O165" s="66">
        <v>42826</v>
      </c>
      <c r="P165" s="63" t="s">
        <v>120</v>
      </c>
    </row>
    <row r="166" spans="1:16" x14ac:dyDescent="0.35">
      <c r="A166" s="56" t="s">
        <v>33</v>
      </c>
      <c r="B166" s="56" t="s">
        <v>82</v>
      </c>
      <c r="C166" s="56" t="s">
        <v>317</v>
      </c>
      <c r="D166" s="57" t="s">
        <v>238</v>
      </c>
      <c r="E166" s="58">
        <v>78</v>
      </c>
      <c r="F166" s="55">
        <v>1</v>
      </c>
      <c r="G166" s="65" t="s">
        <v>74</v>
      </c>
      <c r="H166" s="65" t="s">
        <v>49</v>
      </c>
      <c r="I166" s="59">
        <v>0.45200000000000001</v>
      </c>
      <c r="J166" s="60">
        <v>4.5</v>
      </c>
      <c r="K166" s="61">
        <v>1.9</v>
      </c>
      <c r="L166" s="62">
        <v>303.17</v>
      </c>
      <c r="M166" s="55">
        <v>71.930000000000007</v>
      </c>
      <c r="N166" s="85">
        <v>12.673333333333332</v>
      </c>
      <c r="O166" s="66">
        <v>42826</v>
      </c>
      <c r="P166" s="63" t="s">
        <v>50</v>
      </c>
    </row>
    <row r="167" spans="1:16" x14ac:dyDescent="0.35">
      <c r="A167" s="56" t="s">
        <v>33</v>
      </c>
      <c r="B167" s="56" t="s">
        <v>82</v>
      </c>
      <c r="C167" s="56" t="s">
        <v>317</v>
      </c>
      <c r="D167" s="57" t="s">
        <v>239</v>
      </c>
      <c r="E167" s="58">
        <v>78</v>
      </c>
      <c r="F167" s="55">
        <v>1</v>
      </c>
      <c r="G167" s="65" t="s">
        <v>63</v>
      </c>
      <c r="H167" s="65" t="s">
        <v>49</v>
      </c>
      <c r="I167" s="59">
        <v>0.48</v>
      </c>
      <c r="J167" s="60">
        <v>5</v>
      </c>
      <c r="K167" s="61">
        <v>2.0499999999999998</v>
      </c>
      <c r="L167" s="62">
        <v>380.32</v>
      </c>
      <c r="M167" s="55">
        <v>71</v>
      </c>
      <c r="N167" s="85">
        <v>14.56</v>
      </c>
      <c r="O167" s="66">
        <v>42826</v>
      </c>
      <c r="P167" s="63" t="s">
        <v>50</v>
      </c>
    </row>
    <row r="168" spans="1:16" x14ac:dyDescent="0.35">
      <c r="A168" s="56" t="s">
        <v>33</v>
      </c>
      <c r="B168" s="56" t="s">
        <v>82</v>
      </c>
      <c r="C168" s="56" t="s">
        <v>317</v>
      </c>
      <c r="D168" s="57" t="s">
        <v>240</v>
      </c>
      <c r="E168" s="58">
        <v>78</v>
      </c>
      <c r="F168" s="55">
        <v>1</v>
      </c>
      <c r="G168" s="65" t="s">
        <v>67</v>
      </c>
      <c r="H168" s="65" t="s">
        <v>49</v>
      </c>
      <c r="I168" s="59">
        <v>0.51700000000000002</v>
      </c>
      <c r="J168" s="60">
        <v>6</v>
      </c>
      <c r="K168" s="61">
        <v>2.36</v>
      </c>
      <c r="L168" s="62">
        <v>460.81</v>
      </c>
      <c r="M168" s="55">
        <v>69</v>
      </c>
      <c r="N168" s="85">
        <v>16.78</v>
      </c>
      <c r="O168" s="66">
        <v>42826</v>
      </c>
      <c r="P168" s="63" t="s">
        <v>50</v>
      </c>
    </row>
    <row r="169" spans="1:16" x14ac:dyDescent="0.35">
      <c r="A169" s="56" t="s">
        <v>33</v>
      </c>
      <c r="B169" s="56" t="s">
        <v>82</v>
      </c>
      <c r="C169" s="56" t="s">
        <v>317</v>
      </c>
      <c r="D169" s="57" t="s">
        <v>241</v>
      </c>
      <c r="E169" s="58">
        <v>78</v>
      </c>
      <c r="F169" s="55">
        <v>1</v>
      </c>
      <c r="G169" s="65" t="s">
        <v>48</v>
      </c>
      <c r="H169" s="65" t="s">
        <v>49</v>
      </c>
      <c r="I169" s="59">
        <v>0.53600000000000003</v>
      </c>
      <c r="J169" s="60">
        <v>5</v>
      </c>
      <c r="K169" s="61">
        <v>1.8</v>
      </c>
      <c r="L169" s="62">
        <v>486.92</v>
      </c>
      <c r="M169" s="55">
        <v>74.400000000000006</v>
      </c>
      <c r="N169" s="85">
        <v>17.504310344827587</v>
      </c>
      <c r="O169" s="66">
        <v>42826</v>
      </c>
      <c r="P169" s="63" t="s">
        <v>50</v>
      </c>
    </row>
    <row r="170" spans="1:16" x14ac:dyDescent="0.35">
      <c r="A170" s="56" t="s">
        <v>33</v>
      </c>
      <c r="B170" s="56" t="s">
        <v>82</v>
      </c>
      <c r="C170" s="56" t="s">
        <v>317</v>
      </c>
      <c r="D170" s="57" t="s">
        <v>242</v>
      </c>
      <c r="E170" s="58">
        <v>78</v>
      </c>
      <c r="F170" s="55">
        <v>1</v>
      </c>
      <c r="G170" s="65" t="s">
        <v>52</v>
      </c>
      <c r="H170" s="65" t="s">
        <v>49</v>
      </c>
      <c r="I170" s="59">
        <v>0.54100000000000004</v>
      </c>
      <c r="J170" s="60">
        <v>5</v>
      </c>
      <c r="K170" s="61">
        <v>2.14</v>
      </c>
      <c r="L170" s="62">
        <v>670.4</v>
      </c>
      <c r="M170" s="55">
        <v>68.5</v>
      </c>
      <c r="N170" s="85">
        <v>22.56</v>
      </c>
      <c r="O170" s="66">
        <v>42826</v>
      </c>
      <c r="P170" s="63" t="s">
        <v>50</v>
      </c>
    </row>
    <row r="171" spans="1:16" x14ac:dyDescent="0.35">
      <c r="A171" s="56" t="s">
        <v>33</v>
      </c>
      <c r="B171" s="56" t="s">
        <v>82</v>
      </c>
      <c r="C171" s="56" t="s">
        <v>317</v>
      </c>
      <c r="D171" s="57" t="s">
        <v>243</v>
      </c>
      <c r="E171" s="58">
        <v>78</v>
      </c>
      <c r="F171" s="55">
        <v>1</v>
      </c>
      <c r="G171" s="65" t="s">
        <v>55</v>
      </c>
      <c r="H171" s="65" t="s">
        <v>49</v>
      </c>
      <c r="I171" s="59">
        <v>0.54400000000000004</v>
      </c>
      <c r="J171" s="60">
        <v>5.5</v>
      </c>
      <c r="K171" s="61">
        <v>2.1800000000000002</v>
      </c>
      <c r="L171" s="62">
        <v>648.28</v>
      </c>
      <c r="M171" s="55">
        <v>66.400000000000006</v>
      </c>
      <c r="N171" s="85">
        <v>21.95</v>
      </c>
      <c r="O171" s="66">
        <v>42826</v>
      </c>
      <c r="P171" s="63" t="s">
        <v>50</v>
      </c>
    </row>
    <row r="172" spans="1:16" x14ac:dyDescent="0.35">
      <c r="A172" s="56" t="s">
        <v>33</v>
      </c>
      <c r="B172" s="56" t="s">
        <v>82</v>
      </c>
      <c r="C172" s="56" t="s">
        <v>317</v>
      </c>
      <c r="D172" s="57" t="s">
        <v>244</v>
      </c>
      <c r="E172" s="58">
        <v>78</v>
      </c>
      <c r="F172" s="55">
        <v>1</v>
      </c>
      <c r="G172" s="65" t="s">
        <v>92</v>
      </c>
      <c r="H172" s="65" t="s">
        <v>49</v>
      </c>
      <c r="I172" s="59">
        <v>0.54500000000000004</v>
      </c>
      <c r="J172" s="60">
        <v>6</v>
      </c>
      <c r="K172" s="61">
        <v>2.52</v>
      </c>
      <c r="L172" s="62">
        <v>753.43</v>
      </c>
      <c r="M172" s="55">
        <v>65.099999999999994</v>
      </c>
      <c r="N172" s="85">
        <v>24.844999999999999</v>
      </c>
      <c r="O172" s="66">
        <v>42826</v>
      </c>
      <c r="P172" s="63" t="s">
        <v>50</v>
      </c>
    </row>
    <row r="173" spans="1:16" x14ac:dyDescent="0.35">
      <c r="A173" s="56" t="s">
        <v>33</v>
      </c>
      <c r="B173" s="56" t="s">
        <v>82</v>
      </c>
      <c r="C173" s="56" t="s">
        <v>317</v>
      </c>
      <c r="D173" s="57" t="s">
        <v>245</v>
      </c>
      <c r="E173" s="58">
        <v>78</v>
      </c>
      <c r="F173" s="55">
        <v>1</v>
      </c>
      <c r="G173" s="65" t="s">
        <v>95</v>
      </c>
      <c r="H173" s="65" t="s">
        <v>96</v>
      </c>
      <c r="I173" s="59">
        <v>0.53900000000000003</v>
      </c>
      <c r="J173" s="60">
        <v>6.5</v>
      </c>
      <c r="K173" s="61">
        <v>2.68</v>
      </c>
      <c r="L173" s="62">
        <v>851.77</v>
      </c>
      <c r="M173" s="55">
        <v>62.9</v>
      </c>
      <c r="N173" s="85">
        <v>26.78</v>
      </c>
      <c r="O173" s="66">
        <v>42826</v>
      </c>
      <c r="P173" s="63" t="s">
        <v>50</v>
      </c>
    </row>
    <row r="174" spans="1:16" x14ac:dyDescent="0.35">
      <c r="A174" s="56" t="s">
        <v>33</v>
      </c>
      <c r="B174" s="56" t="s">
        <v>82</v>
      </c>
      <c r="C174" s="56" t="s">
        <v>317</v>
      </c>
      <c r="D174" s="57" t="s">
        <v>246</v>
      </c>
      <c r="E174" s="58">
        <v>84</v>
      </c>
      <c r="F174" s="55">
        <v>1</v>
      </c>
      <c r="G174" s="65" t="s">
        <v>52</v>
      </c>
      <c r="H174" s="65" t="s">
        <v>49</v>
      </c>
      <c r="I174" s="59">
        <v>0.57199999999999995</v>
      </c>
      <c r="J174" s="60">
        <v>5</v>
      </c>
      <c r="K174" s="61">
        <v>2.29</v>
      </c>
      <c r="L174" s="62">
        <v>615.64</v>
      </c>
      <c r="M174" s="55">
        <v>72.3</v>
      </c>
      <c r="N174" s="85">
        <v>21.05</v>
      </c>
      <c r="O174" s="66">
        <v>42826</v>
      </c>
      <c r="P174" s="63" t="s">
        <v>50</v>
      </c>
    </row>
    <row r="175" spans="1:16" x14ac:dyDescent="0.35">
      <c r="A175" s="56" t="s">
        <v>33</v>
      </c>
      <c r="B175" s="56" t="s">
        <v>82</v>
      </c>
      <c r="C175" s="56" t="s">
        <v>317</v>
      </c>
      <c r="D175" s="57" t="s">
        <v>247</v>
      </c>
      <c r="E175" s="58">
        <v>84</v>
      </c>
      <c r="F175" s="55">
        <v>1</v>
      </c>
      <c r="G175" s="65" t="s">
        <v>95</v>
      </c>
      <c r="H175" s="65" t="s">
        <v>96</v>
      </c>
      <c r="I175" s="59">
        <v>0.58499999999999996</v>
      </c>
      <c r="J175" s="60">
        <v>6.5</v>
      </c>
      <c r="K175" s="61">
        <v>3.02</v>
      </c>
      <c r="L175" s="62">
        <v>889.86</v>
      </c>
      <c r="M175" s="55">
        <v>66.400000000000006</v>
      </c>
      <c r="N175" s="85">
        <v>27.51</v>
      </c>
      <c r="O175" s="66">
        <v>42826</v>
      </c>
      <c r="P175" s="63" t="s">
        <v>50</v>
      </c>
    </row>
    <row r="176" spans="1:16" x14ac:dyDescent="0.35">
      <c r="A176" s="56" t="s">
        <v>33</v>
      </c>
      <c r="B176" s="56" t="s">
        <v>82</v>
      </c>
      <c r="C176" s="56" t="s">
        <v>317</v>
      </c>
      <c r="D176" s="57" t="s">
        <v>248</v>
      </c>
      <c r="E176" s="58">
        <v>87</v>
      </c>
      <c r="F176" s="55">
        <v>1</v>
      </c>
      <c r="G176" s="65" t="s">
        <v>95</v>
      </c>
      <c r="H176" s="65" t="s">
        <v>49</v>
      </c>
      <c r="I176" s="59">
        <v>0.59399999999999997</v>
      </c>
      <c r="J176" s="60">
        <v>6.5</v>
      </c>
      <c r="K176" s="61">
        <v>3.19</v>
      </c>
      <c r="L176" s="62">
        <v>840.81</v>
      </c>
      <c r="M176" s="55">
        <v>62.8</v>
      </c>
      <c r="N176" s="85">
        <v>26.57</v>
      </c>
      <c r="O176" s="66">
        <v>42826</v>
      </c>
      <c r="P176" s="63" t="s">
        <v>50</v>
      </c>
    </row>
    <row r="177" spans="1:16" x14ac:dyDescent="0.35">
      <c r="A177" s="56" t="s">
        <v>33</v>
      </c>
      <c r="B177" s="56" t="s">
        <v>82</v>
      </c>
      <c r="C177" s="56" t="s">
        <v>317</v>
      </c>
      <c r="D177" s="57" t="s">
        <v>249</v>
      </c>
      <c r="E177" s="58">
        <v>78</v>
      </c>
      <c r="F177" s="55">
        <v>1</v>
      </c>
      <c r="G177" s="65" t="s">
        <v>74</v>
      </c>
      <c r="H177" s="65" t="s">
        <v>103</v>
      </c>
      <c r="I177" s="59">
        <v>0.45200000000000001</v>
      </c>
      <c r="J177" s="60">
        <v>4.5</v>
      </c>
      <c r="K177" s="61">
        <v>1.73</v>
      </c>
      <c r="L177" s="62">
        <v>255.32</v>
      </c>
      <c r="M177" s="55">
        <v>69.900000000000006</v>
      </c>
      <c r="N177" s="85">
        <v>11.473333333333334</v>
      </c>
      <c r="O177" s="66">
        <v>42826</v>
      </c>
      <c r="P177" s="63" t="s">
        <v>151</v>
      </c>
    </row>
    <row r="178" spans="1:16" x14ac:dyDescent="0.35">
      <c r="A178" s="56" t="s">
        <v>33</v>
      </c>
      <c r="B178" s="56" t="s">
        <v>82</v>
      </c>
      <c r="C178" s="56" t="s">
        <v>317</v>
      </c>
      <c r="D178" s="57" t="s">
        <v>250</v>
      </c>
      <c r="E178" s="58">
        <v>84</v>
      </c>
      <c r="F178" s="55">
        <v>1</v>
      </c>
      <c r="G178" s="65" t="s">
        <v>74</v>
      </c>
      <c r="H178" s="65" t="s">
        <v>103</v>
      </c>
      <c r="I178" s="59">
        <v>0.48599999999999999</v>
      </c>
      <c r="J178" s="60">
        <v>4.5</v>
      </c>
      <c r="K178" s="61">
        <v>2</v>
      </c>
      <c r="L178" s="62">
        <v>272</v>
      </c>
      <c r="M178" s="55">
        <v>74.900000000000006</v>
      </c>
      <c r="N178" s="85">
        <v>11.93</v>
      </c>
      <c r="O178" s="66">
        <v>42826</v>
      </c>
      <c r="P178" s="63" t="s">
        <v>151</v>
      </c>
    </row>
    <row r="179" spans="1:16" x14ac:dyDescent="0.35">
      <c r="A179" s="56" t="s">
        <v>33</v>
      </c>
      <c r="B179" s="56" t="s">
        <v>82</v>
      </c>
      <c r="C179" s="56" t="s">
        <v>317</v>
      </c>
      <c r="D179" s="57" t="s">
        <v>251</v>
      </c>
      <c r="E179" s="58">
        <v>84</v>
      </c>
      <c r="F179" s="55">
        <v>1</v>
      </c>
      <c r="G179" s="65" t="s">
        <v>48</v>
      </c>
      <c r="H179" s="65" t="s">
        <v>103</v>
      </c>
      <c r="I179" s="59">
        <v>0.53300000000000003</v>
      </c>
      <c r="J179" s="60">
        <v>5</v>
      </c>
      <c r="K179" s="61">
        <v>2.99</v>
      </c>
      <c r="L179" s="62">
        <v>558.35</v>
      </c>
      <c r="M179" s="55">
        <v>82</v>
      </c>
      <c r="N179" s="85">
        <v>19.473333333333333</v>
      </c>
      <c r="O179" s="66">
        <v>42826</v>
      </c>
      <c r="P179" s="63" t="s">
        <v>151</v>
      </c>
    </row>
    <row r="180" spans="1:16" x14ac:dyDescent="0.35">
      <c r="A180" s="56" t="s">
        <v>33</v>
      </c>
      <c r="B180" s="56" t="s">
        <v>82</v>
      </c>
      <c r="C180" s="56" t="s">
        <v>317</v>
      </c>
      <c r="D180" s="57" t="s">
        <v>252</v>
      </c>
      <c r="E180" s="58">
        <v>95</v>
      </c>
      <c r="F180" s="55">
        <v>1</v>
      </c>
      <c r="G180" s="65" t="s">
        <v>74</v>
      </c>
      <c r="H180" s="65" t="s">
        <v>103</v>
      </c>
      <c r="I180" s="59">
        <v>0.54700000000000004</v>
      </c>
      <c r="J180" s="60">
        <v>4.5</v>
      </c>
      <c r="K180" s="61">
        <v>2.59</v>
      </c>
      <c r="L180" s="62">
        <v>354.88</v>
      </c>
      <c r="M180" s="55">
        <v>80.3</v>
      </c>
      <c r="N180" s="85">
        <v>13.88</v>
      </c>
      <c r="O180" s="66">
        <v>42826</v>
      </c>
      <c r="P180" s="63" t="s">
        <v>151</v>
      </c>
    </row>
    <row r="181" spans="1:16" x14ac:dyDescent="0.35">
      <c r="A181" s="56" t="s">
        <v>33</v>
      </c>
      <c r="B181" s="56" t="s">
        <v>82</v>
      </c>
      <c r="C181" s="56" t="s">
        <v>317</v>
      </c>
      <c r="D181" s="57" t="s">
        <v>253</v>
      </c>
      <c r="E181" s="58">
        <v>90</v>
      </c>
      <c r="F181" s="55">
        <v>1</v>
      </c>
      <c r="G181" s="65" t="s">
        <v>48</v>
      </c>
      <c r="H181" s="65" t="s">
        <v>96</v>
      </c>
      <c r="I181" s="59">
        <v>0.56000000000000005</v>
      </c>
      <c r="J181" s="60">
        <v>6.5</v>
      </c>
      <c r="K181" s="61">
        <v>2.9</v>
      </c>
      <c r="L181" s="62">
        <v>737.11</v>
      </c>
      <c r="M181" s="55">
        <v>58.2</v>
      </c>
      <c r="N181" s="85">
        <v>24.4</v>
      </c>
      <c r="O181" s="66">
        <v>42826</v>
      </c>
      <c r="P181" s="63" t="s">
        <v>104</v>
      </c>
    </row>
    <row r="182" spans="1:16" x14ac:dyDescent="0.35">
      <c r="A182" s="56" t="s">
        <v>33</v>
      </c>
      <c r="B182" s="56" t="s">
        <v>82</v>
      </c>
      <c r="C182" s="56" t="s">
        <v>317</v>
      </c>
      <c r="D182" s="57" t="s">
        <v>254</v>
      </c>
      <c r="E182" s="58">
        <v>90</v>
      </c>
      <c r="F182" s="55">
        <v>1</v>
      </c>
      <c r="G182" s="65" t="s">
        <v>55</v>
      </c>
      <c r="H182" s="65" t="s">
        <v>103</v>
      </c>
      <c r="I182" s="59">
        <v>0.55000000000000004</v>
      </c>
      <c r="J182" s="60">
        <v>7</v>
      </c>
      <c r="K182" s="61">
        <v>3.02</v>
      </c>
      <c r="L182" s="62">
        <v>765.66</v>
      </c>
      <c r="M182" s="55">
        <v>58</v>
      </c>
      <c r="N182" s="85">
        <v>25.13</v>
      </c>
      <c r="O182" s="66">
        <v>42826</v>
      </c>
      <c r="P182" s="63" t="s">
        <v>104</v>
      </c>
    </row>
    <row r="183" spans="1:16" x14ac:dyDescent="0.35">
      <c r="A183" s="56" t="s">
        <v>33</v>
      </c>
      <c r="B183" s="56" t="s">
        <v>82</v>
      </c>
      <c r="C183" s="56" t="s">
        <v>317</v>
      </c>
      <c r="D183" s="57" t="s">
        <v>255</v>
      </c>
      <c r="E183" s="58">
        <v>70</v>
      </c>
      <c r="F183" s="55">
        <v>1</v>
      </c>
      <c r="G183" s="65" t="s">
        <v>90</v>
      </c>
      <c r="H183" s="65" t="s">
        <v>58</v>
      </c>
      <c r="I183" s="59">
        <v>0.42099999999999999</v>
      </c>
      <c r="J183" s="60">
        <v>4.5</v>
      </c>
      <c r="K183" s="61">
        <v>1.75</v>
      </c>
      <c r="L183" s="62">
        <v>239.37</v>
      </c>
      <c r="M183" s="55">
        <v>78.2</v>
      </c>
      <c r="N183" s="85">
        <v>11.03</v>
      </c>
      <c r="O183" s="66">
        <v>42826</v>
      </c>
      <c r="P183" s="63" t="s">
        <v>158</v>
      </c>
    </row>
    <row r="184" spans="1:16" x14ac:dyDescent="0.35">
      <c r="A184" s="56" t="s">
        <v>33</v>
      </c>
      <c r="B184" s="56" t="s">
        <v>82</v>
      </c>
      <c r="C184" s="56" t="s">
        <v>317</v>
      </c>
      <c r="D184" s="57" t="s">
        <v>256</v>
      </c>
      <c r="E184" s="58">
        <v>72</v>
      </c>
      <c r="F184" s="55">
        <v>1</v>
      </c>
      <c r="G184" s="65" t="s">
        <v>63</v>
      </c>
      <c r="H184" s="65" t="s">
        <v>49</v>
      </c>
      <c r="I184" s="59">
        <v>0.438</v>
      </c>
      <c r="J184" s="60">
        <v>4.5</v>
      </c>
      <c r="K184" s="61">
        <v>1.83</v>
      </c>
      <c r="L184" s="62">
        <v>429.99</v>
      </c>
      <c r="M184" s="55">
        <v>75</v>
      </c>
      <c r="N184" s="85">
        <v>15.93</v>
      </c>
      <c r="O184" s="66">
        <v>42826</v>
      </c>
      <c r="P184" s="63" t="s">
        <v>158</v>
      </c>
    </row>
    <row r="185" spans="1:16" x14ac:dyDescent="0.35">
      <c r="A185" s="56" t="s">
        <v>33</v>
      </c>
      <c r="B185" s="56" t="s">
        <v>82</v>
      </c>
      <c r="C185" s="56" t="s">
        <v>317</v>
      </c>
      <c r="D185" s="57" t="s">
        <v>257</v>
      </c>
      <c r="E185" s="58">
        <v>72</v>
      </c>
      <c r="F185" s="55">
        <v>1</v>
      </c>
      <c r="G185" s="65" t="s">
        <v>67</v>
      </c>
      <c r="H185" s="65" t="s">
        <v>58</v>
      </c>
      <c r="I185" s="59">
        <v>0.498</v>
      </c>
      <c r="J185" s="60">
        <v>5.5</v>
      </c>
      <c r="K185" s="61">
        <v>1.59</v>
      </c>
      <c r="L185" s="62">
        <v>515.20000000000005</v>
      </c>
      <c r="M185" s="55">
        <v>69.2</v>
      </c>
      <c r="N185" s="85">
        <v>18.28</v>
      </c>
      <c r="O185" s="66">
        <v>42826</v>
      </c>
      <c r="P185" s="63" t="s">
        <v>158</v>
      </c>
    </row>
    <row r="186" spans="1:16" x14ac:dyDescent="0.35">
      <c r="A186" s="56" t="s">
        <v>33</v>
      </c>
      <c r="B186" s="56" t="s">
        <v>82</v>
      </c>
      <c r="C186" s="56" t="s">
        <v>317</v>
      </c>
      <c r="D186" s="57" t="s">
        <v>258</v>
      </c>
      <c r="E186" s="58">
        <v>72</v>
      </c>
      <c r="F186" s="55">
        <v>1</v>
      </c>
      <c r="G186" s="65" t="s">
        <v>48</v>
      </c>
      <c r="H186" s="65" t="s">
        <v>49</v>
      </c>
      <c r="I186" s="59">
        <v>0.51500000000000001</v>
      </c>
      <c r="J186" s="60">
        <v>5</v>
      </c>
      <c r="K186" s="61">
        <v>1.94</v>
      </c>
      <c r="L186" s="62">
        <v>595.34</v>
      </c>
      <c r="M186" s="55">
        <v>69.73</v>
      </c>
      <c r="N186" s="85">
        <v>20.494482758620691</v>
      </c>
      <c r="O186" s="66">
        <v>42826</v>
      </c>
      <c r="P186" s="63" t="s">
        <v>158</v>
      </c>
    </row>
    <row r="187" spans="1:16" x14ac:dyDescent="0.35">
      <c r="A187" s="56" t="s">
        <v>33</v>
      </c>
      <c r="B187" s="56" t="s">
        <v>82</v>
      </c>
      <c r="C187" s="56" t="s">
        <v>317</v>
      </c>
      <c r="D187" s="57" t="s">
        <v>259</v>
      </c>
      <c r="E187" s="58">
        <v>56</v>
      </c>
      <c r="F187" s="55">
        <v>1</v>
      </c>
      <c r="G187" s="65" t="s">
        <v>74</v>
      </c>
      <c r="H187" s="65" t="s">
        <v>49</v>
      </c>
      <c r="I187" s="59">
        <v>0.32400000000000001</v>
      </c>
      <c r="J187" s="60">
        <v>4.5</v>
      </c>
      <c r="K187" s="61">
        <v>0.8</v>
      </c>
      <c r="L187" s="62">
        <v>109.4</v>
      </c>
      <c r="M187" s="55">
        <v>29.8</v>
      </c>
      <c r="N187" s="85">
        <v>5.46</v>
      </c>
      <c r="O187" s="66">
        <v>42826</v>
      </c>
      <c r="P187" s="63" t="s">
        <v>75</v>
      </c>
    </row>
    <row r="188" spans="1:16" x14ac:dyDescent="0.35">
      <c r="A188" s="56" t="s">
        <v>33</v>
      </c>
      <c r="B188" s="56" t="s">
        <v>82</v>
      </c>
      <c r="C188" s="56" t="s">
        <v>317</v>
      </c>
      <c r="D188" s="57" t="s">
        <v>260</v>
      </c>
      <c r="E188" s="58">
        <v>64</v>
      </c>
      <c r="F188" s="55">
        <v>1</v>
      </c>
      <c r="G188" s="65" t="s">
        <v>74</v>
      </c>
      <c r="H188" s="65" t="s">
        <v>49</v>
      </c>
      <c r="I188" s="59">
        <v>0.35499999999999998</v>
      </c>
      <c r="J188" s="60">
        <v>4.5</v>
      </c>
      <c r="K188" s="61">
        <v>1.1000000000000001</v>
      </c>
      <c r="L188" s="62">
        <v>115.8</v>
      </c>
      <c r="M188" s="55">
        <v>29.1</v>
      </c>
      <c r="N188" s="85">
        <v>5.835</v>
      </c>
      <c r="O188" s="66">
        <v>42826</v>
      </c>
      <c r="P188" s="63" t="s">
        <v>75</v>
      </c>
    </row>
    <row r="189" spans="1:16" x14ac:dyDescent="0.35">
      <c r="A189" s="56" t="s">
        <v>33</v>
      </c>
      <c r="B189" s="56" t="s">
        <v>82</v>
      </c>
      <c r="C189" s="56" t="s">
        <v>317</v>
      </c>
      <c r="D189" s="57" t="s">
        <v>261</v>
      </c>
      <c r="E189" s="58">
        <v>64</v>
      </c>
      <c r="F189" s="55">
        <v>1</v>
      </c>
      <c r="G189" s="65" t="s">
        <v>67</v>
      </c>
      <c r="H189" s="65" t="s">
        <v>49</v>
      </c>
      <c r="I189" s="59">
        <v>0.38600000000000001</v>
      </c>
      <c r="J189" s="60">
        <v>4.5</v>
      </c>
      <c r="K189" s="61">
        <v>1.43</v>
      </c>
      <c r="L189" s="62">
        <v>334.8</v>
      </c>
      <c r="M189" s="55">
        <v>66</v>
      </c>
      <c r="N189" s="85">
        <v>13.41</v>
      </c>
      <c r="O189" s="66">
        <v>42826</v>
      </c>
      <c r="P189" s="63" t="s">
        <v>75</v>
      </c>
    </row>
    <row r="190" spans="1:16" x14ac:dyDescent="0.35">
      <c r="A190" s="56" t="s">
        <v>33</v>
      </c>
      <c r="B190" s="56" t="s">
        <v>82</v>
      </c>
      <c r="C190" s="56" t="s">
        <v>317</v>
      </c>
      <c r="D190" s="57" t="s">
        <v>262</v>
      </c>
      <c r="E190" s="58">
        <v>64</v>
      </c>
      <c r="F190" s="55">
        <v>1</v>
      </c>
      <c r="G190" s="65" t="s">
        <v>52</v>
      </c>
      <c r="H190" s="65" t="s">
        <v>49</v>
      </c>
      <c r="I190" s="59">
        <v>0.441</v>
      </c>
      <c r="J190" s="60">
        <v>5</v>
      </c>
      <c r="K190" s="61">
        <v>1.44</v>
      </c>
      <c r="L190" s="62">
        <v>533.28</v>
      </c>
      <c r="M190" s="55">
        <v>62</v>
      </c>
      <c r="N190" s="85">
        <v>19.329999999999998</v>
      </c>
      <c r="O190" s="66">
        <v>42826</v>
      </c>
      <c r="P190" s="63" t="s">
        <v>75</v>
      </c>
    </row>
    <row r="191" spans="1:16" x14ac:dyDescent="0.35">
      <c r="A191" s="56" t="s">
        <v>33</v>
      </c>
      <c r="B191" s="56" t="s">
        <v>82</v>
      </c>
      <c r="C191" s="56" t="s">
        <v>317</v>
      </c>
      <c r="D191" s="57" t="s">
        <v>263</v>
      </c>
      <c r="E191" s="58">
        <v>72</v>
      </c>
      <c r="F191" s="55">
        <v>1</v>
      </c>
      <c r="G191" s="65" t="s">
        <v>67</v>
      </c>
      <c r="H191" s="65" t="s">
        <v>49</v>
      </c>
      <c r="I191" s="59">
        <v>0.42599999999999999</v>
      </c>
      <c r="J191" s="60">
        <v>4.5</v>
      </c>
      <c r="K191" s="61">
        <v>1.78</v>
      </c>
      <c r="L191" s="62">
        <v>386.12</v>
      </c>
      <c r="M191" s="55">
        <v>68</v>
      </c>
      <c r="N191" s="85">
        <v>14.72</v>
      </c>
      <c r="O191" s="66">
        <v>42826</v>
      </c>
      <c r="P191" s="63" t="s">
        <v>75</v>
      </c>
    </row>
    <row r="192" spans="1:16" x14ac:dyDescent="0.35">
      <c r="A192" s="56" t="s">
        <v>33</v>
      </c>
      <c r="B192" s="56" t="s">
        <v>82</v>
      </c>
      <c r="C192" s="56" t="s">
        <v>317</v>
      </c>
      <c r="D192" s="57" t="s">
        <v>264</v>
      </c>
      <c r="E192" s="58">
        <v>72</v>
      </c>
      <c r="F192" s="55">
        <v>1</v>
      </c>
      <c r="G192" s="65" t="s">
        <v>48</v>
      </c>
      <c r="H192" s="65" t="s">
        <v>49</v>
      </c>
      <c r="I192" s="59">
        <v>0.49299999999999999</v>
      </c>
      <c r="J192" s="60">
        <v>5</v>
      </c>
      <c r="K192" s="61">
        <v>1.57</v>
      </c>
      <c r="L192" s="62">
        <v>456.82</v>
      </c>
      <c r="M192" s="55">
        <v>68</v>
      </c>
      <c r="N192" s="85">
        <v>16.670000000000002</v>
      </c>
      <c r="O192" s="66">
        <v>42826</v>
      </c>
      <c r="P192" s="63" t="s">
        <v>75</v>
      </c>
    </row>
    <row r="193" spans="1:16" x14ac:dyDescent="0.35">
      <c r="A193" s="56" t="s">
        <v>33</v>
      </c>
      <c r="B193" s="56" t="s">
        <v>82</v>
      </c>
      <c r="C193" s="56" t="s">
        <v>317</v>
      </c>
      <c r="D193" s="57" t="s">
        <v>265</v>
      </c>
      <c r="E193" s="58">
        <v>72</v>
      </c>
      <c r="F193" s="55">
        <v>1</v>
      </c>
      <c r="G193" s="65" t="s">
        <v>52</v>
      </c>
      <c r="H193" s="65" t="s">
        <v>49</v>
      </c>
      <c r="I193" s="59">
        <v>0.496</v>
      </c>
      <c r="J193" s="60">
        <v>5</v>
      </c>
      <c r="K193" s="61">
        <v>1.83</v>
      </c>
      <c r="L193" s="62">
        <v>571.04</v>
      </c>
      <c r="M193" s="55">
        <v>67.599999999999994</v>
      </c>
      <c r="N193" s="85">
        <v>19.82</v>
      </c>
      <c r="O193" s="66">
        <v>42826</v>
      </c>
      <c r="P193" s="63" t="s">
        <v>75</v>
      </c>
    </row>
    <row r="194" spans="1:16" x14ac:dyDescent="0.35">
      <c r="A194" s="56" t="s">
        <v>33</v>
      </c>
      <c r="B194" s="56" t="s">
        <v>82</v>
      </c>
      <c r="C194" s="56" t="s">
        <v>317</v>
      </c>
      <c r="D194" s="57" t="s">
        <v>266</v>
      </c>
      <c r="E194" s="58">
        <v>72</v>
      </c>
      <c r="F194" s="55">
        <v>1</v>
      </c>
      <c r="G194" s="65" t="s">
        <v>55</v>
      </c>
      <c r="H194" s="65" t="s">
        <v>49</v>
      </c>
      <c r="I194" s="59">
        <v>0.498</v>
      </c>
      <c r="J194" s="60">
        <v>4.5</v>
      </c>
      <c r="K194" s="61">
        <v>1.99</v>
      </c>
      <c r="L194" s="62">
        <v>666.77</v>
      </c>
      <c r="M194" s="55">
        <v>67.7</v>
      </c>
      <c r="N194" s="85">
        <v>22.46</v>
      </c>
      <c r="O194" s="66">
        <v>42826</v>
      </c>
      <c r="P194" s="63" t="s">
        <v>75</v>
      </c>
    </row>
    <row r="195" spans="1:16" x14ac:dyDescent="0.35">
      <c r="A195" s="56" t="s">
        <v>33</v>
      </c>
      <c r="B195" s="56" t="s">
        <v>82</v>
      </c>
      <c r="C195" s="56" t="s">
        <v>317</v>
      </c>
      <c r="D195" s="57" t="s">
        <v>267</v>
      </c>
      <c r="E195" s="58">
        <v>72</v>
      </c>
      <c r="F195" s="55">
        <v>1</v>
      </c>
      <c r="G195" s="65" t="s">
        <v>90</v>
      </c>
      <c r="H195" s="65" t="s">
        <v>58</v>
      </c>
      <c r="I195" s="59">
        <v>0.502</v>
      </c>
      <c r="J195" s="60">
        <v>5.5</v>
      </c>
      <c r="K195" s="61">
        <v>2.2400000000000002</v>
      </c>
      <c r="L195" s="62">
        <v>806.88</v>
      </c>
      <c r="M195" s="55">
        <v>60.8</v>
      </c>
      <c r="N195" s="85">
        <v>25.92</v>
      </c>
      <c r="O195" s="66">
        <v>42826</v>
      </c>
      <c r="P195" s="63" t="s">
        <v>75</v>
      </c>
    </row>
    <row r="196" spans="1:16" x14ac:dyDescent="0.35">
      <c r="A196" s="56" t="s">
        <v>33</v>
      </c>
      <c r="B196" s="56" t="s">
        <v>82</v>
      </c>
      <c r="C196" s="56" t="s">
        <v>317</v>
      </c>
      <c r="D196" s="57" t="s">
        <v>268</v>
      </c>
      <c r="E196" s="58">
        <v>84</v>
      </c>
      <c r="F196" s="55">
        <v>1</v>
      </c>
      <c r="G196" s="65" t="s">
        <v>52</v>
      </c>
      <c r="H196" s="65" t="s">
        <v>49</v>
      </c>
      <c r="I196" s="59">
        <v>0.57099999999999995</v>
      </c>
      <c r="J196" s="60">
        <v>5.5</v>
      </c>
      <c r="K196" s="61">
        <v>2.52</v>
      </c>
      <c r="L196" s="62">
        <v>718.26</v>
      </c>
      <c r="M196" s="55">
        <v>72.3</v>
      </c>
      <c r="N196" s="85">
        <v>23.88</v>
      </c>
      <c r="O196" s="66">
        <v>42826</v>
      </c>
      <c r="P196" s="63" t="s">
        <v>75</v>
      </c>
    </row>
    <row r="197" spans="1:16" x14ac:dyDescent="0.35">
      <c r="A197" s="56" t="s">
        <v>33</v>
      </c>
      <c r="B197" s="56" t="s">
        <v>82</v>
      </c>
      <c r="C197" s="56" t="s">
        <v>317</v>
      </c>
      <c r="D197" s="57" t="s">
        <v>269</v>
      </c>
      <c r="E197" s="58">
        <v>108</v>
      </c>
      <c r="F197" s="55">
        <v>2</v>
      </c>
      <c r="G197" s="65" t="s">
        <v>52</v>
      </c>
      <c r="H197" s="65" t="s">
        <v>103</v>
      </c>
      <c r="I197" s="59">
        <v>0.59899999999999998</v>
      </c>
      <c r="J197" s="60">
        <v>6</v>
      </c>
      <c r="K197" s="61">
        <v>4.2</v>
      </c>
      <c r="L197" s="62">
        <v>618.17999999999995</v>
      </c>
      <c r="M197" s="55">
        <v>64.7</v>
      </c>
      <c r="N197" s="85">
        <v>21.12</v>
      </c>
      <c r="O197" s="66">
        <v>42826</v>
      </c>
      <c r="P197" s="63" t="s">
        <v>212</v>
      </c>
    </row>
    <row r="198" spans="1:16" x14ac:dyDescent="0.35">
      <c r="A198" s="56" t="s">
        <v>33</v>
      </c>
      <c r="B198" s="56" t="s">
        <v>82</v>
      </c>
      <c r="C198" s="56" t="s">
        <v>317</v>
      </c>
      <c r="D198" s="57" t="s">
        <v>270</v>
      </c>
      <c r="E198" s="58">
        <v>119</v>
      </c>
      <c r="F198" s="55">
        <v>2</v>
      </c>
      <c r="G198" s="65" t="s">
        <v>52</v>
      </c>
      <c r="H198" s="65" t="s">
        <v>103</v>
      </c>
      <c r="I198" s="59">
        <v>0.62</v>
      </c>
      <c r="J198" s="60">
        <v>5.5</v>
      </c>
      <c r="K198" s="61">
        <v>4.09</v>
      </c>
      <c r="L198" s="62">
        <v>546.75</v>
      </c>
      <c r="M198" s="55">
        <v>71.400000000000006</v>
      </c>
      <c r="N198" s="85">
        <v>19.149999999999999</v>
      </c>
      <c r="O198" s="66">
        <v>42826</v>
      </c>
      <c r="P198" s="63" t="s">
        <v>212</v>
      </c>
    </row>
    <row r="199" spans="1:16" x14ac:dyDescent="0.35">
      <c r="A199" s="56" t="s">
        <v>33</v>
      </c>
      <c r="B199" s="56" t="s">
        <v>82</v>
      </c>
      <c r="C199" s="56" t="s">
        <v>317</v>
      </c>
      <c r="D199" s="57" t="s">
        <v>271</v>
      </c>
      <c r="E199" s="58">
        <v>126</v>
      </c>
      <c r="F199" s="55">
        <v>2</v>
      </c>
      <c r="G199" s="65" t="s">
        <v>48</v>
      </c>
      <c r="H199" s="65" t="s">
        <v>103</v>
      </c>
      <c r="I199" s="59">
        <v>0.57999999999999996</v>
      </c>
      <c r="J199" s="60">
        <v>5.5</v>
      </c>
      <c r="K199" s="61">
        <v>4.2699999999999996</v>
      </c>
      <c r="L199" s="62">
        <v>429.99</v>
      </c>
      <c r="M199" s="55">
        <v>73.3</v>
      </c>
      <c r="N199" s="85">
        <v>15.93</v>
      </c>
      <c r="O199" s="66">
        <v>42826</v>
      </c>
      <c r="P199" s="63" t="s">
        <v>212</v>
      </c>
    </row>
    <row r="200" spans="1:16" x14ac:dyDescent="0.35">
      <c r="A200" s="56" t="s">
        <v>33</v>
      </c>
      <c r="B200" s="56" t="s">
        <v>82</v>
      </c>
      <c r="C200" s="56" t="s">
        <v>317</v>
      </c>
      <c r="D200" s="57" t="s">
        <v>272</v>
      </c>
      <c r="E200" s="58">
        <v>126</v>
      </c>
      <c r="F200" s="55">
        <v>2</v>
      </c>
      <c r="G200" s="65" t="s">
        <v>52</v>
      </c>
      <c r="H200" s="65" t="s">
        <v>103</v>
      </c>
      <c r="I200" s="59">
        <v>0.63600000000000001</v>
      </c>
      <c r="J200" s="60">
        <v>5</v>
      </c>
      <c r="K200" s="61">
        <v>4.34</v>
      </c>
      <c r="L200" s="62">
        <v>491.27</v>
      </c>
      <c r="M200" s="55">
        <v>72.900000000000006</v>
      </c>
      <c r="N200" s="85">
        <v>17.62</v>
      </c>
      <c r="O200" s="66">
        <v>42826</v>
      </c>
      <c r="P200" s="63" t="s">
        <v>212</v>
      </c>
    </row>
    <row r="201" spans="1:16" x14ac:dyDescent="0.35">
      <c r="A201" s="56" t="s">
        <v>33</v>
      </c>
      <c r="B201" s="56" t="s">
        <v>82</v>
      </c>
      <c r="C201" s="56" t="s">
        <v>317</v>
      </c>
      <c r="D201" s="57" t="s">
        <v>325</v>
      </c>
      <c r="E201" s="58">
        <v>90</v>
      </c>
      <c r="F201" s="55">
        <v>1</v>
      </c>
      <c r="G201" s="65" t="s">
        <v>92</v>
      </c>
      <c r="H201" s="65" t="s">
        <v>58</v>
      </c>
      <c r="I201" s="59">
        <v>0.53100000000000003</v>
      </c>
      <c r="J201" s="60">
        <v>5</v>
      </c>
      <c r="K201" s="61">
        <v>2.46</v>
      </c>
      <c r="L201" s="62">
        <v>459.73</v>
      </c>
      <c r="M201" s="55">
        <v>77.5</v>
      </c>
      <c r="N201" s="85">
        <v>17.18</v>
      </c>
      <c r="O201" s="66">
        <v>42826</v>
      </c>
      <c r="P201" s="63" t="s">
        <v>224</v>
      </c>
    </row>
    <row r="202" spans="1:16" x14ac:dyDescent="0.35">
      <c r="A202" s="56" t="s">
        <v>33</v>
      </c>
      <c r="B202" s="56" t="s">
        <v>82</v>
      </c>
      <c r="C202" s="56" t="s">
        <v>317</v>
      </c>
      <c r="D202" s="57" t="s">
        <v>324</v>
      </c>
      <c r="E202" s="58">
        <v>93</v>
      </c>
      <c r="F202" s="55">
        <v>1</v>
      </c>
      <c r="G202" s="65" t="s">
        <v>92</v>
      </c>
      <c r="H202" s="65" t="s">
        <v>58</v>
      </c>
      <c r="I202" s="59">
        <v>0.56200000000000006</v>
      </c>
      <c r="J202" s="60">
        <v>5</v>
      </c>
      <c r="K202" s="61">
        <v>2.84</v>
      </c>
      <c r="L202" s="62">
        <v>475.32</v>
      </c>
      <c r="M202" s="55">
        <v>78</v>
      </c>
      <c r="N202" s="85">
        <v>16.75</v>
      </c>
      <c r="O202" s="66">
        <v>42826</v>
      </c>
      <c r="P202" s="63" t="s">
        <v>224</v>
      </c>
    </row>
    <row r="203" spans="1:16" x14ac:dyDescent="0.35">
      <c r="A203" s="56" t="s">
        <v>33</v>
      </c>
      <c r="B203" s="56" t="s">
        <v>82</v>
      </c>
      <c r="C203" s="56" t="s">
        <v>317</v>
      </c>
      <c r="D203" s="57" t="s">
        <v>273</v>
      </c>
      <c r="E203" s="58">
        <v>98</v>
      </c>
      <c r="F203" s="55">
        <v>1</v>
      </c>
      <c r="G203" s="65" t="s">
        <v>92</v>
      </c>
      <c r="H203" s="65" t="s">
        <v>58</v>
      </c>
      <c r="I203" s="59">
        <v>0.59599999999999997</v>
      </c>
      <c r="J203" s="60">
        <v>5</v>
      </c>
      <c r="K203" s="61">
        <v>3.7</v>
      </c>
      <c r="L203" s="62">
        <v>584.82000000000005</v>
      </c>
      <c r="M203" s="55">
        <v>78</v>
      </c>
      <c r="N203" s="85">
        <v>20.2</v>
      </c>
      <c r="O203" s="66">
        <v>42826</v>
      </c>
      <c r="P203" s="63" t="s">
        <v>224</v>
      </c>
    </row>
    <row r="204" spans="1:16" x14ac:dyDescent="0.35">
      <c r="A204" s="56" t="s">
        <v>33</v>
      </c>
      <c r="B204" s="56" t="s">
        <v>274</v>
      </c>
      <c r="C204" s="56" t="s">
        <v>274</v>
      </c>
      <c r="D204" s="57" t="s">
        <v>275</v>
      </c>
      <c r="E204" s="58">
        <v>78</v>
      </c>
      <c r="F204" s="55">
        <v>1</v>
      </c>
      <c r="G204" s="65" t="s">
        <v>63</v>
      </c>
      <c r="H204" s="65" t="s">
        <v>49</v>
      </c>
      <c r="I204" s="59">
        <v>0.54133858267716539</v>
      </c>
      <c r="J204" s="60">
        <v>4.5</v>
      </c>
      <c r="K204" s="61">
        <v>1.41</v>
      </c>
      <c r="L204" s="62">
        <v>410.77</v>
      </c>
      <c r="M204" s="55">
        <v>75</v>
      </c>
      <c r="N204" s="85">
        <v>15.38</v>
      </c>
      <c r="O204" s="66">
        <v>42826</v>
      </c>
    </row>
    <row r="205" spans="1:16" x14ac:dyDescent="0.35">
      <c r="A205" s="56" t="s">
        <v>33</v>
      </c>
      <c r="B205" s="56" t="s">
        <v>274</v>
      </c>
      <c r="C205" s="56" t="s">
        <v>274</v>
      </c>
      <c r="D205" s="57" t="s">
        <v>276</v>
      </c>
      <c r="E205" s="58">
        <v>78</v>
      </c>
      <c r="F205" s="55">
        <v>1</v>
      </c>
      <c r="G205" s="65" t="s">
        <v>67</v>
      </c>
      <c r="H205" s="65" t="s">
        <v>49</v>
      </c>
      <c r="I205" s="59">
        <v>0.54133858267716539</v>
      </c>
      <c r="J205" s="60">
        <v>4.5</v>
      </c>
      <c r="K205" s="61">
        <v>1.41</v>
      </c>
      <c r="L205" s="62">
        <v>505.05</v>
      </c>
      <c r="M205" s="55">
        <v>76</v>
      </c>
      <c r="N205" s="85">
        <v>18</v>
      </c>
      <c r="O205" s="66">
        <v>42826</v>
      </c>
    </row>
    <row r="206" spans="1:16" x14ac:dyDescent="0.35">
      <c r="A206" s="56" t="s">
        <v>33</v>
      </c>
      <c r="B206" s="56" t="s">
        <v>274</v>
      </c>
      <c r="C206" s="56" t="s">
        <v>274</v>
      </c>
      <c r="D206" s="57" t="s">
        <v>277</v>
      </c>
      <c r="E206" s="58">
        <v>78</v>
      </c>
      <c r="F206" s="55">
        <v>1</v>
      </c>
      <c r="G206" s="65" t="s">
        <v>48</v>
      </c>
      <c r="H206" s="65" t="s">
        <v>58</v>
      </c>
      <c r="I206" s="59">
        <v>0.54763779527559053</v>
      </c>
      <c r="J206" s="60">
        <v>4.5</v>
      </c>
      <c r="K206" s="61">
        <v>1.41</v>
      </c>
      <c r="L206" s="62">
        <v>541.30999999999995</v>
      </c>
      <c r="M206" s="55">
        <v>77</v>
      </c>
      <c r="N206" s="85">
        <v>19</v>
      </c>
      <c r="O206" s="66">
        <v>42826</v>
      </c>
    </row>
    <row r="207" spans="1:16" x14ac:dyDescent="0.35">
      <c r="A207" s="56" t="s">
        <v>33</v>
      </c>
      <c r="B207" s="56" t="s">
        <v>274</v>
      </c>
      <c r="C207" s="56" t="s">
        <v>274</v>
      </c>
      <c r="D207" s="57" t="s">
        <v>278</v>
      </c>
      <c r="E207" s="58">
        <v>81</v>
      </c>
      <c r="F207" s="55">
        <v>1</v>
      </c>
      <c r="G207" s="65" t="s">
        <v>67</v>
      </c>
      <c r="H207" s="65" t="s">
        <v>58</v>
      </c>
      <c r="I207" s="59">
        <v>0.55000000000000004</v>
      </c>
      <c r="J207" s="60">
        <v>5</v>
      </c>
      <c r="K207" s="61">
        <v>1.58</v>
      </c>
      <c r="L207" s="62">
        <v>512.29999999999995</v>
      </c>
      <c r="M207" s="55">
        <v>77</v>
      </c>
      <c r="N207" s="85">
        <v>18.2</v>
      </c>
      <c r="O207" s="66">
        <v>42826</v>
      </c>
    </row>
    <row r="208" spans="1:16" x14ac:dyDescent="0.35">
      <c r="A208" s="56" t="s">
        <v>33</v>
      </c>
      <c r="B208" s="56" t="s">
        <v>274</v>
      </c>
      <c r="C208" s="56" t="s">
        <v>274</v>
      </c>
      <c r="D208" s="57" t="s">
        <v>279</v>
      </c>
      <c r="E208" s="58">
        <v>81</v>
      </c>
      <c r="F208" s="55">
        <v>1</v>
      </c>
      <c r="G208" s="65" t="s">
        <v>48</v>
      </c>
      <c r="H208" s="65" t="s">
        <v>58</v>
      </c>
      <c r="I208" s="59">
        <v>0.55354330708661426</v>
      </c>
      <c r="J208" s="60">
        <v>5</v>
      </c>
      <c r="K208" s="61">
        <v>1.76</v>
      </c>
      <c r="L208" s="62">
        <v>602.95000000000005</v>
      </c>
      <c r="M208" s="55">
        <v>76</v>
      </c>
      <c r="N208" s="85">
        <v>20.7</v>
      </c>
      <c r="O208" s="66">
        <v>42826</v>
      </c>
    </row>
    <row r="209" spans="1:15" x14ac:dyDescent="0.35">
      <c r="A209" s="56" t="s">
        <v>33</v>
      </c>
      <c r="B209" s="56" t="s">
        <v>274</v>
      </c>
      <c r="C209" s="56" t="s">
        <v>274</v>
      </c>
      <c r="D209" s="57" t="s">
        <v>280</v>
      </c>
      <c r="E209" s="58">
        <v>81</v>
      </c>
      <c r="F209" s="55">
        <v>1</v>
      </c>
      <c r="G209" s="65" t="s">
        <v>52</v>
      </c>
      <c r="H209" s="65" t="s">
        <v>58</v>
      </c>
      <c r="I209" s="59">
        <v>0.54763779527559053</v>
      </c>
      <c r="J209" s="60">
        <v>5</v>
      </c>
      <c r="K209" s="61">
        <v>1.94</v>
      </c>
      <c r="L209" s="62">
        <v>784.97</v>
      </c>
      <c r="M209" s="55">
        <v>77</v>
      </c>
      <c r="N209" s="85">
        <v>25.5</v>
      </c>
      <c r="O209" s="66">
        <v>42826</v>
      </c>
    </row>
    <row r="210" spans="1:15" x14ac:dyDescent="0.35">
      <c r="A210" s="56" t="s">
        <v>33</v>
      </c>
      <c r="B210" s="56" t="s">
        <v>274</v>
      </c>
      <c r="C210" s="56" t="s">
        <v>274</v>
      </c>
      <c r="D210" s="57" t="s">
        <v>281</v>
      </c>
      <c r="E210" s="58">
        <v>84</v>
      </c>
      <c r="F210" s="55">
        <v>1</v>
      </c>
      <c r="G210" s="65" t="s">
        <v>63</v>
      </c>
      <c r="H210" s="65" t="s">
        <v>58</v>
      </c>
      <c r="I210" s="59">
        <v>0.54212598425196856</v>
      </c>
      <c r="J210" s="60">
        <v>4.5</v>
      </c>
      <c r="K210" s="61">
        <v>1.7</v>
      </c>
      <c r="L210" s="62">
        <v>439.78</v>
      </c>
      <c r="M210" s="55">
        <v>77</v>
      </c>
      <c r="N210" s="85">
        <v>16.2</v>
      </c>
      <c r="O210" s="66">
        <v>42826</v>
      </c>
    </row>
    <row r="211" spans="1:15" x14ac:dyDescent="0.35">
      <c r="A211" s="56" t="s">
        <v>33</v>
      </c>
      <c r="B211" s="56" t="s">
        <v>274</v>
      </c>
      <c r="C211" s="56" t="s">
        <v>274</v>
      </c>
      <c r="D211" s="57" t="s">
        <v>282</v>
      </c>
      <c r="E211" s="58">
        <v>84</v>
      </c>
      <c r="F211" s="55">
        <v>1</v>
      </c>
      <c r="G211" s="65" t="s">
        <v>67</v>
      </c>
      <c r="H211" s="65" t="s">
        <v>49</v>
      </c>
      <c r="I211" s="59">
        <v>0.55748031496063</v>
      </c>
      <c r="J211" s="60">
        <v>4.5</v>
      </c>
      <c r="K211" s="61">
        <v>1.76</v>
      </c>
      <c r="L211" s="62">
        <v>570.32000000000005</v>
      </c>
      <c r="M211" s="55">
        <v>77</v>
      </c>
      <c r="N211" s="85">
        <v>19.8</v>
      </c>
      <c r="O211" s="66">
        <v>42826</v>
      </c>
    </row>
    <row r="212" spans="1:15" x14ac:dyDescent="0.35">
      <c r="A212" s="56" t="s">
        <v>33</v>
      </c>
      <c r="B212" s="56" t="s">
        <v>274</v>
      </c>
      <c r="C212" s="56" t="s">
        <v>274</v>
      </c>
      <c r="D212" s="57" t="s">
        <v>283</v>
      </c>
      <c r="E212" s="58">
        <v>84</v>
      </c>
      <c r="F212" s="55">
        <v>1</v>
      </c>
      <c r="G212" s="65" t="s">
        <v>48</v>
      </c>
      <c r="H212" s="65" t="s">
        <v>49</v>
      </c>
      <c r="I212" s="59">
        <v>0.56338582677165361</v>
      </c>
      <c r="J212" s="60">
        <v>5</v>
      </c>
      <c r="K212" s="61">
        <v>1.94</v>
      </c>
      <c r="L212" s="62">
        <v>689.98</v>
      </c>
      <c r="M212" s="55">
        <v>78</v>
      </c>
      <c r="N212" s="85">
        <v>23.1</v>
      </c>
      <c r="O212" s="66">
        <v>42826</v>
      </c>
    </row>
    <row r="213" spans="1:15" x14ac:dyDescent="0.35">
      <c r="A213" s="56" t="s">
        <v>33</v>
      </c>
      <c r="B213" s="56" t="s">
        <v>274</v>
      </c>
      <c r="C213" s="56" t="s">
        <v>274</v>
      </c>
      <c r="D213" s="57" t="s">
        <v>284</v>
      </c>
      <c r="E213" s="58">
        <v>84</v>
      </c>
      <c r="F213" s="55">
        <v>1</v>
      </c>
      <c r="G213" s="65" t="s">
        <v>52</v>
      </c>
      <c r="H213" s="65" t="s">
        <v>49</v>
      </c>
      <c r="I213" s="59">
        <v>0.56141732283464574</v>
      </c>
      <c r="J213" s="60">
        <v>5</v>
      </c>
      <c r="K213" s="61">
        <v>1.94</v>
      </c>
      <c r="L213" s="62">
        <v>800.62</v>
      </c>
      <c r="M213" s="55">
        <v>78</v>
      </c>
      <c r="N213" s="85">
        <v>25.8</v>
      </c>
      <c r="O213" s="66">
        <v>42826</v>
      </c>
    </row>
    <row r="214" spans="1:15" x14ac:dyDescent="0.35">
      <c r="A214" s="56" t="s">
        <v>33</v>
      </c>
      <c r="B214" s="56" t="s">
        <v>274</v>
      </c>
      <c r="C214" s="56" t="s">
        <v>274</v>
      </c>
      <c r="D214" s="57" t="s">
        <v>285</v>
      </c>
      <c r="E214" s="58">
        <v>87</v>
      </c>
      <c r="F214" s="55">
        <v>1</v>
      </c>
      <c r="G214" s="65" t="s">
        <v>67</v>
      </c>
      <c r="H214" s="65" t="s">
        <v>49</v>
      </c>
      <c r="I214" s="59">
        <v>0.55708661417322836</v>
      </c>
      <c r="J214" s="60">
        <v>5</v>
      </c>
      <c r="K214" s="61">
        <v>1.76</v>
      </c>
      <c r="L214" s="62">
        <v>599.33000000000004</v>
      </c>
      <c r="M214" s="55">
        <v>73</v>
      </c>
      <c r="N214" s="85">
        <v>20.6</v>
      </c>
      <c r="O214" s="66">
        <v>42826</v>
      </c>
    </row>
    <row r="215" spans="1:15" x14ac:dyDescent="0.35">
      <c r="A215" s="56" t="s">
        <v>33</v>
      </c>
      <c r="B215" s="56" t="s">
        <v>274</v>
      </c>
      <c r="C215" s="56" t="s">
        <v>274</v>
      </c>
      <c r="D215" s="57" t="s">
        <v>286</v>
      </c>
      <c r="E215" s="58">
        <v>87</v>
      </c>
      <c r="F215" s="55">
        <v>1</v>
      </c>
      <c r="G215" s="65" t="s">
        <v>48</v>
      </c>
      <c r="H215" s="65" t="s">
        <v>58</v>
      </c>
      <c r="I215" s="59">
        <v>0.5598425196850394</v>
      </c>
      <c r="J215" s="60">
        <v>4.5</v>
      </c>
      <c r="K215" s="61">
        <v>1.94</v>
      </c>
      <c r="L215" s="62">
        <v>764.09</v>
      </c>
      <c r="M215" s="55">
        <v>82</v>
      </c>
      <c r="N215" s="85">
        <v>25.1</v>
      </c>
      <c r="O215" s="66">
        <v>42826</v>
      </c>
    </row>
    <row r="216" spans="1:15" x14ac:dyDescent="0.35">
      <c r="A216" s="56" t="s">
        <v>33</v>
      </c>
      <c r="B216" s="56" t="s">
        <v>274</v>
      </c>
      <c r="C216" s="56" t="s">
        <v>274</v>
      </c>
      <c r="D216" s="57" t="s">
        <v>287</v>
      </c>
      <c r="E216" s="58">
        <v>87</v>
      </c>
      <c r="F216" s="55">
        <v>1</v>
      </c>
      <c r="G216" s="65" t="s">
        <v>52</v>
      </c>
      <c r="H216" s="65" t="s">
        <v>58</v>
      </c>
      <c r="I216" s="59">
        <v>0.56496062992125984</v>
      </c>
      <c r="J216" s="60">
        <v>5</v>
      </c>
      <c r="K216" s="61">
        <v>2.11</v>
      </c>
      <c r="L216" s="62">
        <v>826.72</v>
      </c>
      <c r="M216" s="55">
        <v>79</v>
      </c>
      <c r="N216" s="85">
        <v>26.3</v>
      </c>
      <c r="O216" s="66">
        <v>42826</v>
      </c>
    </row>
    <row r="217" spans="1:15" x14ac:dyDescent="0.35">
      <c r="A217" s="56" t="s">
        <v>33</v>
      </c>
      <c r="B217" s="56" t="s">
        <v>274</v>
      </c>
      <c r="C217" s="56" t="s">
        <v>274</v>
      </c>
      <c r="D217" s="57" t="s">
        <v>288</v>
      </c>
      <c r="E217" s="58">
        <v>87</v>
      </c>
      <c r="F217" s="55">
        <v>1</v>
      </c>
      <c r="G217" s="65" t="s">
        <v>55</v>
      </c>
      <c r="H217" s="65" t="s">
        <v>58</v>
      </c>
      <c r="I217" s="59">
        <v>0.57007874015748039</v>
      </c>
      <c r="J217" s="60">
        <v>5</v>
      </c>
      <c r="K217" s="61">
        <v>2.29</v>
      </c>
      <c r="L217" s="62">
        <v>946.75</v>
      </c>
      <c r="M217" s="55">
        <v>77</v>
      </c>
      <c r="N217" s="85">
        <v>28.6</v>
      </c>
      <c r="O217" s="66">
        <v>42826</v>
      </c>
    </row>
    <row r="218" spans="1:15" x14ac:dyDescent="0.35">
      <c r="A218" s="56" t="s">
        <v>33</v>
      </c>
      <c r="B218" s="56" t="s">
        <v>274</v>
      </c>
      <c r="C218" s="56" t="s">
        <v>274</v>
      </c>
      <c r="D218" s="57" t="s">
        <v>289</v>
      </c>
      <c r="E218" s="58">
        <v>90</v>
      </c>
      <c r="F218" s="55">
        <v>1</v>
      </c>
      <c r="G218" s="65" t="s">
        <v>48</v>
      </c>
      <c r="H218" s="65" t="s">
        <v>49</v>
      </c>
      <c r="I218" s="59">
        <v>0.59370078740157484</v>
      </c>
      <c r="J218" s="60">
        <v>4.5</v>
      </c>
      <c r="K218" s="61">
        <v>2.11</v>
      </c>
      <c r="L218" s="62">
        <v>679.1</v>
      </c>
      <c r="M218" s="55">
        <v>76</v>
      </c>
      <c r="N218" s="85">
        <v>22.8</v>
      </c>
      <c r="O218" s="66">
        <v>42826</v>
      </c>
    </row>
    <row r="219" spans="1:15" x14ac:dyDescent="0.35">
      <c r="A219" s="56" t="s">
        <v>33</v>
      </c>
      <c r="B219" s="56" t="s">
        <v>274</v>
      </c>
      <c r="C219" s="56" t="s">
        <v>274</v>
      </c>
      <c r="D219" s="57" t="s">
        <v>290</v>
      </c>
      <c r="E219" s="58">
        <v>90</v>
      </c>
      <c r="F219" s="55">
        <v>1</v>
      </c>
      <c r="G219" s="65" t="s">
        <v>52</v>
      </c>
      <c r="H219" s="65" t="s">
        <v>49</v>
      </c>
      <c r="I219" s="59">
        <v>0.60118110236220479</v>
      </c>
      <c r="J219" s="60">
        <v>5</v>
      </c>
      <c r="K219" s="61">
        <v>2.11</v>
      </c>
      <c r="L219" s="62">
        <v>910.22</v>
      </c>
      <c r="M219" s="55">
        <v>76</v>
      </c>
      <c r="N219" s="85">
        <v>27.9</v>
      </c>
      <c r="O219" s="66">
        <v>42826</v>
      </c>
    </row>
    <row r="220" spans="1:15" x14ac:dyDescent="0.35">
      <c r="A220" s="56" t="s">
        <v>33</v>
      </c>
      <c r="B220" s="56" t="s">
        <v>274</v>
      </c>
      <c r="C220" s="56" t="s">
        <v>274</v>
      </c>
      <c r="D220" s="57" t="s">
        <v>291</v>
      </c>
      <c r="E220" s="58">
        <v>90</v>
      </c>
      <c r="F220" s="55">
        <v>1</v>
      </c>
      <c r="G220" s="65" t="s">
        <v>55</v>
      </c>
      <c r="H220" s="65" t="s">
        <v>49</v>
      </c>
      <c r="I220" s="59">
        <v>0.6070866141732284</v>
      </c>
      <c r="J220" s="60">
        <v>5.5</v>
      </c>
      <c r="K220" s="61">
        <v>2.82</v>
      </c>
      <c r="L220" s="62">
        <v>1026.6099999999999</v>
      </c>
      <c r="M220" s="55">
        <v>76</v>
      </c>
      <c r="N220" s="85">
        <v>30.2</v>
      </c>
      <c r="O220" s="66">
        <v>42826</v>
      </c>
    </row>
    <row r="221" spans="1:15" x14ac:dyDescent="0.35">
      <c r="A221" s="56" t="s">
        <v>33</v>
      </c>
      <c r="B221" s="56" t="s">
        <v>274</v>
      </c>
      <c r="C221" s="56" t="s">
        <v>274</v>
      </c>
      <c r="D221" s="57" t="s">
        <v>292</v>
      </c>
      <c r="E221" s="58">
        <v>90</v>
      </c>
      <c r="F221" s="55">
        <v>1</v>
      </c>
      <c r="G221" s="65" t="s">
        <v>293</v>
      </c>
      <c r="H221" s="65" t="s">
        <v>64</v>
      </c>
      <c r="I221" s="59">
        <v>0.62125984251968502</v>
      </c>
      <c r="J221" s="60">
        <v>6</v>
      </c>
      <c r="K221" s="61">
        <v>3.35</v>
      </c>
      <c r="L221" s="62">
        <v>1305.3599999999999</v>
      </c>
      <c r="M221" s="55">
        <v>74</v>
      </c>
      <c r="N221" s="85">
        <v>38.4</v>
      </c>
      <c r="O221" s="66">
        <v>42826</v>
      </c>
    </row>
    <row r="222" spans="1:15" x14ac:dyDescent="0.35">
      <c r="A222" s="56" t="s">
        <v>33</v>
      </c>
      <c r="B222" s="56" t="s">
        <v>274</v>
      </c>
      <c r="C222" s="56" t="s">
        <v>274</v>
      </c>
      <c r="D222" s="57" t="s">
        <v>294</v>
      </c>
      <c r="E222" s="58">
        <v>90</v>
      </c>
      <c r="F222" s="55">
        <v>1</v>
      </c>
      <c r="G222" s="65" t="s">
        <v>293</v>
      </c>
      <c r="H222" s="65" t="s">
        <v>49</v>
      </c>
      <c r="I222" s="59">
        <v>0.62677165354330711</v>
      </c>
      <c r="J222" s="60">
        <v>6</v>
      </c>
      <c r="K222" s="61">
        <v>3.35</v>
      </c>
      <c r="L222" s="62">
        <v>1450.4</v>
      </c>
      <c r="M222" s="55">
        <v>74</v>
      </c>
      <c r="N222" s="85">
        <v>42</v>
      </c>
      <c r="O222" s="66">
        <v>42826</v>
      </c>
    </row>
    <row r="223" spans="1:15" x14ac:dyDescent="0.35">
      <c r="A223" s="56" t="s">
        <v>295</v>
      </c>
      <c r="B223" s="56" t="s">
        <v>296</v>
      </c>
      <c r="C223" s="56" t="s">
        <v>297</v>
      </c>
      <c r="D223" s="57" t="s">
        <v>298</v>
      </c>
      <c r="E223" s="58">
        <v>87</v>
      </c>
      <c r="F223" s="55">
        <v>1</v>
      </c>
      <c r="G223" s="65" t="s">
        <v>52</v>
      </c>
      <c r="H223" s="65" t="s">
        <v>49</v>
      </c>
      <c r="I223" s="59">
        <v>0.54700000000000004</v>
      </c>
      <c r="J223" s="60">
        <v>6</v>
      </c>
      <c r="K223" s="61">
        <v>3.3</v>
      </c>
      <c r="L223" s="62">
        <v>1015</v>
      </c>
      <c r="M223" s="55">
        <v>68</v>
      </c>
      <c r="N223" s="85">
        <v>29.91</v>
      </c>
      <c r="O223" s="66">
        <v>42821</v>
      </c>
    </row>
  </sheetData>
  <sheetProtection algorithmName="SHA-512" hashValue="aU6o6uUlkHNtUcdbQN4G/yVKLcpFqVObppL0AS85B33BRA0chpMy0ApHbmuvFf7UlB1rprsj0IXxEg1bYqlOfA==" saltValue="xi+UXdbcEO2MlX9noZZAWQ==" spinCount="100000" sheet="1" selectLockedCells="1" sort="0" autoFilter="0" selectUnlockedCells="1"/>
  <pageMargins left="0.25" right="0.25" top="0.75" bottom="0.75" header="0.3" footer="0.3"/>
  <pageSetup scale="79" fitToHeight="0" orientation="landscape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A42"/>
  <sheetViews>
    <sheetView tabSelected="1" workbookViewId="0">
      <selection activeCell="L11" activeCellId="4" sqref="L4 V4 P8 X8 L11:X38"/>
    </sheetView>
  </sheetViews>
  <sheetFormatPr defaultColWidth="0" defaultRowHeight="14.5" zeroHeight="1" x14ac:dyDescent="0.35"/>
  <cols>
    <col min="1" max="2" width="9.1796875" style="3" customWidth="1"/>
    <col min="3" max="3" width="5" style="3" customWidth="1"/>
    <col min="4" max="5" width="9.1796875" style="7" customWidth="1"/>
    <col min="6" max="7" width="9.1796875" style="8" customWidth="1"/>
    <col min="8" max="9" width="0" style="3" hidden="1" customWidth="1"/>
    <col min="10" max="11" width="5" style="3" customWidth="1"/>
    <col min="12" max="12" width="9.26953125" style="3" customWidth="1"/>
    <col min="13" max="14" width="0" style="3" hidden="1" customWidth="1"/>
    <col min="15" max="17" width="9.26953125" style="3" customWidth="1"/>
    <col min="18" max="19" width="9.1796875" style="3" customWidth="1"/>
    <col min="20" max="20" width="5.1796875" style="9" hidden="1" customWidth="1"/>
    <col min="21" max="21" width="4.36328125" style="10" hidden="1" customWidth="1"/>
    <col min="22" max="22" width="9.1796875" style="10" customWidth="1"/>
    <col min="23" max="27" width="9.1796875" style="3" customWidth="1"/>
    <col min="28" max="16384" width="9.1796875" hidden="1"/>
  </cols>
  <sheetData>
    <row r="1" spans="1:27" s="1" customFormat="1" ht="29.25" customHeight="1" thickBot="1" x14ac:dyDescent="0.4">
      <c r="A1" s="2"/>
      <c r="B1" s="2"/>
      <c r="C1" s="2"/>
      <c r="D1" s="1" t="s">
        <v>299</v>
      </c>
      <c r="E1" s="1" t="s">
        <v>300</v>
      </c>
      <c r="F1" s="6" t="s">
        <v>301</v>
      </c>
      <c r="G1" s="6" t="s">
        <v>302</v>
      </c>
      <c r="H1" s="2" t="s">
        <v>303</v>
      </c>
      <c r="I1" s="2" t="s">
        <v>304</v>
      </c>
      <c r="J1" s="2"/>
      <c r="K1" s="2"/>
      <c r="O1" s="2"/>
      <c r="P1" s="2"/>
      <c r="R1" s="2"/>
      <c r="S1" s="2"/>
      <c r="T1" s="9"/>
      <c r="U1" s="9"/>
      <c r="V1" s="9"/>
      <c r="W1" s="11"/>
      <c r="X1" s="2"/>
      <c r="Y1" s="2"/>
      <c r="Z1" s="2"/>
      <c r="AA1" s="2"/>
    </row>
    <row r="2" spans="1:27" s="12" customFormat="1" thickBot="1" x14ac:dyDescent="0.4">
      <c r="A2" s="107" t="s">
        <v>305</v>
      </c>
      <c r="B2" s="108"/>
      <c r="D2" s="13">
        <v>1</v>
      </c>
      <c r="E2" s="13">
        <v>550</v>
      </c>
      <c r="F2" s="14">
        <f>G2*$A$3</f>
        <v>35.612535612535609</v>
      </c>
      <c r="G2" s="14">
        <f t="shared" ref="G2:G38" si="0">E2/$A$4</f>
        <v>14.245014245014245</v>
      </c>
      <c r="H2" s="12">
        <f t="shared" ref="H2:H37" si="1">SLOPE(E2:E3,D2:D3)</f>
        <v>240</v>
      </c>
      <c r="I2" s="12">
        <f t="shared" ref="I2:I37" si="2">E2-H2*D2</f>
        <v>310</v>
      </c>
      <c r="L2" s="109" t="s">
        <v>306</v>
      </c>
      <c r="M2" s="110"/>
      <c r="N2" s="110"/>
      <c r="O2" s="110"/>
      <c r="P2" s="110"/>
      <c r="Q2" s="111"/>
      <c r="S2" s="109" t="s">
        <v>307</v>
      </c>
      <c r="T2" s="110"/>
      <c r="U2" s="110"/>
      <c r="V2" s="110"/>
      <c r="W2" s="110"/>
      <c r="X2" s="111"/>
    </row>
    <row r="3" spans="1:27" s="22" customFormat="1" ht="14" x14ac:dyDescent="0.35">
      <c r="A3" s="15">
        <v>2.5</v>
      </c>
      <c r="B3" s="16" t="s">
        <v>301</v>
      </c>
      <c r="C3" s="12"/>
      <c r="D3" s="13">
        <v>2</v>
      </c>
      <c r="E3" s="13">
        <v>790</v>
      </c>
      <c r="F3" s="14">
        <f t="shared" ref="F3:F38" si="3">G3*$A$3</f>
        <v>51.152551152551155</v>
      </c>
      <c r="G3" s="14">
        <f t="shared" si="0"/>
        <v>20.46102046102046</v>
      </c>
      <c r="H3" s="12">
        <f t="shared" si="1"/>
        <v>260</v>
      </c>
      <c r="I3" s="12">
        <f t="shared" si="2"/>
        <v>270</v>
      </c>
      <c r="J3" s="12"/>
      <c r="K3" s="12"/>
      <c r="L3" s="17" t="s">
        <v>308</v>
      </c>
      <c r="M3" s="18" t="s">
        <v>303</v>
      </c>
      <c r="N3" s="18" t="s">
        <v>309</v>
      </c>
      <c r="O3" s="19" t="s">
        <v>310</v>
      </c>
      <c r="P3" s="19" t="s">
        <v>311</v>
      </c>
      <c r="Q3" s="20" t="s">
        <v>301</v>
      </c>
      <c r="R3" s="12"/>
      <c r="S3" s="21" t="s">
        <v>308</v>
      </c>
      <c r="T3" s="18" t="s">
        <v>303</v>
      </c>
      <c r="U3" s="18" t="s">
        <v>309</v>
      </c>
      <c r="V3" s="17" t="s">
        <v>310</v>
      </c>
      <c r="W3" s="19" t="s">
        <v>311</v>
      </c>
      <c r="X3" s="20" t="s">
        <v>301</v>
      </c>
      <c r="Y3" s="12"/>
      <c r="Z3" s="12"/>
      <c r="AA3" s="12"/>
    </row>
    <row r="4" spans="1:27" s="12" customFormat="1" thickBot="1" x14ac:dyDescent="0.4">
      <c r="A4" s="23">
        <v>38.61</v>
      </c>
      <c r="B4" s="24" t="s">
        <v>310</v>
      </c>
      <c r="D4" s="13">
        <v>3</v>
      </c>
      <c r="E4" s="13">
        <v>1050</v>
      </c>
      <c r="F4" s="14">
        <f t="shared" si="3"/>
        <v>67.987567987567985</v>
      </c>
      <c r="G4" s="14">
        <f t="shared" si="0"/>
        <v>27.195027195027194</v>
      </c>
      <c r="H4" s="12">
        <f t="shared" si="1"/>
        <v>260</v>
      </c>
      <c r="I4" s="12">
        <f t="shared" si="2"/>
        <v>270</v>
      </c>
      <c r="L4" s="25">
        <v>1</v>
      </c>
      <c r="M4" s="26">
        <f>VLOOKUP(L4,D2:I38,5,TRUE)</f>
        <v>240</v>
      </c>
      <c r="N4" s="26">
        <f>VLOOKUP(L4,D2:I38,6,TRUE)</f>
        <v>310</v>
      </c>
      <c r="O4" s="27">
        <f>IF(L4="","",M4*L4+N4)</f>
        <v>550</v>
      </c>
      <c r="P4" s="27">
        <f>IF(L4="","",O4/$A$4)</f>
        <v>14.245014245014245</v>
      </c>
      <c r="Q4" s="84">
        <f>IF(L4="","",P4*$A$3)</f>
        <v>35.612535612535609</v>
      </c>
      <c r="S4" s="28">
        <f>IF(V4="","",(V4-U4)/T4)</f>
        <v>1</v>
      </c>
      <c r="T4" s="26">
        <f>VLOOKUP(V4,$E$2:$I$37,4,TRUE)</f>
        <v>240</v>
      </c>
      <c r="U4" s="26">
        <f>VLOOKUP(V4,$E$2:$I$37,5,TRUE)</f>
        <v>310</v>
      </c>
      <c r="V4" s="29">
        <v>550</v>
      </c>
      <c r="W4" s="27">
        <f>IF(V4="","",V4/A4)</f>
        <v>14.245014245014245</v>
      </c>
      <c r="X4" s="84">
        <f>IF(V4="","",W4*A3)</f>
        <v>35.612535612535609</v>
      </c>
    </row>
    <row r="5" spans="1:27" s="12" customFormat="1" thickBot="1" x14ac:dyDescent="0.4">
      <c r="D5" s="13">
        <v>4</v>
      </c>
      <c r="E5" s="13">
        <v>1310</v>
      </c>
      <c r="F5" s="14">
        <f t="shared" si="3"/>
        <v>84.822584822584815</v>
      </c>
      <c r="G5" s="14">
        <f t="shared" si="0"/>
        <v>33.929033929033928</v>
      </c>
      <c r="H5" s="12">
        <f t="shared" si="1"/>
        <v>260</v>
      </c>
      <c r="I5" s="12">
        <f t="shared" si="2"/>
        <v>270</v>
      </c>
      <c r="T5" s="30"/>
      <c r="U5" s="31"/>
      <c r="V5" s="31"/>
    </row>
    <row r="6" spans="1:27" s="12" customFormat="1" thickBot="1" x14ac:dyDescent="0.4">
      <c r="D6" s="13">
        <v>5</v>
      </c>
      <c r="E6" s="13">
        <v>1570</v>
      </c>
      <c r="F6" s="14">
        <f t="shared" si="3"/>
        <v>101.65760165760165</v>
      </c>
      <c r="G6" s="14">
        <f t="shared" si="0"/>
        <v>40.663040663040661</v>
      </c>
      <c r="H6" s="12">
        <f t="shared" si="1"/>
        <v>260</v>
      </c>
      <c r="I6" s="12">
        <f t="shared" si="2"/>
        <v>270</v>
      </c>
      <c r="L6" s="112" t="s">
        <v>312</v>
      </c>
      <c r="M6" s="113"/>
      <c r="N6" s="113"/>
      <c r="O6" s="113"/>
      <c r="P6" s="113"/>
      <c r="Q6" s="114"/>
      <c r="S6" s="112" t="s">
        <v>313</v>
      </c>
      <c r="T6" s="113"/>
      <c r="U6" s="113"/>
      <c r="V6" s="113"/>
      <c r="W6" s="113"/>
      <c r="X6" s="114"/>
    </row>
    <row r="7" spans="1:27" s="22" customFormat="1" ht="14" x14ac:dyDescent="0.35">
      <c r="A7" s="12"/>
      <c r="B7" s="12"/>
      <c r="C7" s="12"/>
      <c r="D7" s="13">
        <v>6</v>
      </c>
      <c r="E7" s="13">
        <v>1830</v>
      </c>
      <c r="F7" s="14">
        <f t="shared" si="3"/>
        <v>118.49261849261849</v>
      </c>
      <c r="G7" s="14">
        <f t="shared" si="0"/>
        <v>47.397047397047395</v>
      </c>
      <c r="H7" s="12">
        <f t="shared" si="1"/>
        <v>285</v>
      </c>
      <c r="I7" s="12">
        <f t="shared" si="2"/>
        <v>120</v>
      </c>
      <c r="J7" s="12"/>
      <c r="K7" s="12"/>
      <c r="L7" s="32" t="s">
        <v>308</v>
      </c>
      <c r="M7" s="18" t="s">
        <v>303</v>
      </c>
      <c r="N7" s="18" t="s">
        <v>309</v>
      </c>
      <c r="O7" s="19" t="s">
        <v>310</v>
      </c>
      <c r="P7" s="17" t="s">
        <v>311</v>
      </c>
      <c r="Q7" s="20" t="s">
        <v>301</v>
      </c>
      <c r="R7" s="12"/>
      <c r="S7" s="32" t="s">
        <v>308</v>
      </c>
      <c r="T7" s="18" t="s">
        <v>303</v>
      </c>
      <c r="U7" s="18" t="s">
        <v>309</v>
      </c>
      <c r="V7" s="19" t="s">
        <v>310</v>
      </c>
      <c r="W7" s="19" t="s">
        <v>311</v>
      </c>
      <c r="X7" s="17" t="s">
        <v>301</v>
      </c>
      <c r="Y7" s="12"/>
      <c r="Z7" s="12"/>
      <c r="AA7" s="12"/>
    </row>
    <row r="8" spans="1:27" s="12" customFormat="1" thickBot="1" x14ac:dyDescent="0.4">
      <c r="D8" s="13">
        <v>7</v>
      </c>
      <c r="E8" s="13">
        <v>2115</v>
      </c>
      <c r="F8" s="14">
        <f t="shared" si="3"/>
        <v>136.94638694638695</v>
      </c>
      <c r="G8" s="14">
        <f t="shared" si="0"/>
        <v>54.778554778554778</v>
      </c>
      <c r="H8" s="12">
        <f t="shared" si="1"/>
        <v>310</v>
      </c>
      <c r="I8" s="12">
        <f t="shared" si="2"/>
        <v>-55</v>
      </c>
      <c r="L8" s="28">
        <f>IF(P8="","",(O8-N8)/M8)</f>
        <v>1.0008020833333333</v>
      </c>
      <c r="M8" s="26">
        <f>VLOOKUP(O8,$E$2:$I$37,4,TRUE)</f>
        <v>240</v>
      </c>
      <c r="N8" s="26">
        <f>VLOOKUP(O8,$E$2:$I$37,5,TRUE)</f>
        <v>310</v>
      </c>
      <c r="O8" s="27">
        <f>IF(P8="","",P8*$A$4)</f>
        <v>550.1925</v>
      </c>
      <c r="P8" s="29">
        <v>14.25</v>
      </c>
      <c r="Q8" s="84">
        <f>IF(P8="","",P8*$A$3)</f>
        <v>35.625</v>
      </c>
      <c r="S8" s="28">
        <f>IF(X8="","",(V8-U8)/T8)</f>
        <v>1.0011238333333334</v>
      </c>
      <c r="T8" s="26">
        <f>VLOOKUP(V8,$E$2:$I$37,4,TRUE)</f>
        <v>240</v>
      </c>
      <c r="U8" s="26">
        <f>VLOOKUP(V8,$E$2:$I$37,5,TRUE)</f>
        <v>310</v>
      </c>
      <c r="V8" s="27">
        <f>IF(X8="","",W8*$A$4)</f>
        <v>550.26972000000001</v>
      </c>
      <c r="W8" s="27">
        <f>IF(X8="","",X8/$A$3)</f>
        <v>14.252000000000001</v>
      </c>
      <c r="X8" s="29">
        <v>35.630000000000003</v>
      </c>
    </row>
    <row r="9" spans="1:27" s="12" customFormat="1" ht="14" x14ac:dyDescent="0.35">
      <c r="D9" s="13">
        <v>8</v>
      </c>
      <c r="E9" s="13">
        <v>2425</v>
      </c>
      <c r="F9" s="14">
        <f t="shared" si="3"/>
        <v>157.01890701890702</v>
      </c>
      <c r="G9" s="14">
        <f t="shared" si="0"/>
        <v>62.80756280756281</v>
      </c>
      <c r="H9" s="12">
        <f t="shared" si="1"/>
        <v>335</v>
      </c>
      <c r="I9" s="12">
        <f t="shared" si="2"/>
        <v>-255</v>
      </c>
      <c r="L9" s="33"/>
      <c r="T9" s="30"/>
      <c r="U9" s="31"/>
      <c r="V9" s="31"/>
    </row>
    <row r="10" spans="1:27" s="12" customFormat="1" thickBot="1" x14ac:dyDescent="0.4">
      <c r="D10" s="13">
        <v>9</v>
      </c>
      <c r="E10" s="13">
        <v>2760</v>
      </c>
      <c r="F10" s="14">
        <f t="shared" si="3"/>
        <v>178.7101787101787</v>
      </c>
      <c r="G10" s="14">
        <f t="shared" si="0"/>
        <v>71.484071484071478</v>
      </c>
      <c r="H10" s="12">
        <f t="shared" si="1"/>
        <v>410</v>
      </c>
      <c r="I10" s="12">
        <f t="shared" si="2"/>
        <v>-930</v>
      </c>
      <c r="L10" s="12" t="s">
        <v>314</v>
      </c>
      <c r="T10" s="30"/>
      <c r="U10" s="31"/>
      <c r="V10" s="31"/>
    </row>
    <row r="11" spans="1:27" s="22" customFormat="1" thickBot="1" x14ac:dyDescent="0.4">
      <c r="A11" s="12"/>
      <c r="B11" s="12"/>
      <c r="C11" s="12"/>
      <c r="D11" s="13">
        <v>10</v>
      </c>
      <c r="E11" s="13">
        <v>3170</v>
      </c>
      <c r="F11" s="14">
        <f t="shared" si="3"/>
        <v>205.25770525770525</v>
      </c>
      <c r="G11" s="14">
        <f t="shared" si="0"/>
        <v>82.103082103082102</v>
      </c>
      <c r="H11" s="12">
        <f t="shared" si="1"/>
        <v>510</v>
      </c>
      <c r="I11" s="12">
        <f t="shared" si="2"/>
        <v>-1930</v>
      </c>
      <c r="J11" s="12"/>
      <c r="K11" s="12"/>
      <c r="L11" s="40"/>
      <c r="M11" s="34"/>
      <c r="N11" s="34"/>
      <c r="O11" s="34"/>
      <c r="P11" s="34"/>
      <c r="Q11" s="34"/>
      <c r="R11" s="34"/>
      <c r="S11" s="34"/>
      <c r="T11" s="34"/>
      <c r="U11" s="35"/>
      <c r="V11" s="35"/>
      <c r="W11" s="34"/>
      <c r="X11" s="41"/>
      <c r="Y11" s="12"/>
      <c r="Z11" s="12"/>
      <c r="AA11" s="12"/>
    </row>
    <row r="12" spans="1:27" s="12" customFormat="1" thickBot="1" x14ac:dyDescent="0.4">
      <c r="D12" s="13">
        <v>11</v>
      </c>
      <c r="E12" s="13">
        <v>3680</v>
      </c>
      <c r="F12" s="14">
        <f t="shared" si="3"/>
        <v>238.28023828023828</v>
      </c>
      <c r="G12" s="14">
        <f t="shared" si="0"/>
        <v>95.312095312095309</v>
      </c>
      <c r="H12" s="12">
        <f t="shared" si="1"/>
        <v>560</v>
      </c>
      <c r="I12" s="12">
        <f t="shared" si="2"/>
        <v>-2480</v>
      </c>
      <c r="L12" s="42"/>
      <c r="M12" s="36"/>
      <c r="N12" s="36"/>
      <c r="O12" s="36"/>
      <c r="P12" s="36"/>
      <c r="Q12" s="36"/>
      <c r="R12" s="36"/>
      <c r="S12" s="36"/>
      <c r="T12" s="36"/>
      <c r="U12" s="37"/>
      <c r="V12" s="37"/>
      <c r="W12" s="36"/>
      <c r="X12" s="43"/>
    </row>
    <row r="13" spans="1:27" s="12" customFormat="1" thickBot="1" x14ac:dyDescent="0.4">
      <c r="D13" s="13">
        <v>12</v>
      </c>
      <c r="E13" s="13">
        <v>4240</v>
      </c>
      <c r="F13" s="14">
        <f t="shared" si="3"/>
        <v>274.54027454027454</v>
      </c>
      <c r="G13" s="14">
        <f t="shared" si="0"/>
        <v>109.81610981610982</v>
      </c>
      <c r="H13" s="12">
        <f t="shared" si="1"/>
        <v>660</v>
      </c>
      <c r="I13" s="12">
        <f t="shared" si="2"/>
        <v>-3680</v>
      </c>
      <c r="L13" s="44"/>
      <c r="M13" s="36"/>
      <c r="N13" s="36"/>
      <c r="O13" s="36"/>
      <c r="P13" s="36"/>
      <c r="Q13" s="36"/>
      <c r="R13" s="36"/>
      <c r="S13" s="36"/>
      <c r="T13" s="36"/>
      <c r="U13" s="37"/>
      <c r="V13" s="37"/>
      <c r="W13" s="36"/>
      <c r="X13" s="43"/>
    </row>
    <row r="14" spans="1:27" s="22" customFormat="1" thickBot="1" x14ac:dyDescent="0.4">
      <c r="A14" s="12"/>
      <c r="B14" s="12"/>
      <c r="C14" s="12"/>
      <c r="D14" s="13">
        <v>13</v>
      </c>
      <c r="E14" s="13">
        <v>4900</v>
      </c>
      <c r="F14" s="14">
        <f t="shared" si="3"/>
        <v>317.27531727531726</v>
      </c>
      <c r="G14" s="14">
        <f t="shared" si="0"/>
        <v>126.91012691012691</v>
      </c>
      <c r="H14" s="12">
        <f t="shared" si="1"/>
        <v>660</v>
      </c>
      <c r="I14" s="12">
        <f t="shared" si="2"/>
        <v>-3680</v>
      </c>
      <c r="J14" s="12"/>
      <c r="K14" s="12"/>
      <c r="L14" s="42"/>
      <c r="M14" s="36"/>
      <c r="N14" s="36"/>
      <c r="O14" s="36"/>
      <c r="P14" s="36"/>
      <c r="Q14" s="36"/>
      <c r="R14" s="36"/>
      <c r="S14" s="36"/>
      <c r="T14" s="36"/>
      <c r="U14" s="37"/>
      <c r="V14" s="37"/>
      <c r="W14" s="36"/>
      <c r="X14" s="43"/>
      <c r="Y14" s="12"/>
      <c r="Z14" s="12"/>
      <c r="AA14" s="12"/>
    </row>
    <row r="15" spans="1:27" s="22" customFormat="1" thickBot="1" x14ac:dyDescent="0.4">
      <c r="A15" s="12"/>
      <c r="B15" s="12"/>
      <c r="C15" s="12"/>
      <c r="D15" s="13">
        <v>14</v>
      </c>
      <c r="E15" s="13">
        <v>5560</v>
      </c>
      <c r="F15" s="14">
        <f t="shared" si="3"/>
        <v>360.01036001035999</v>
      </c>
      <c r="G15" s="14">
        <f t="shared" si="0"/>
        <v>144.004144004144</v>
      </c>
      <c r="H15" s="12">
        <f t="shared" si="1"/>
        <v>560</v>
      </c>
      <c r="I15" s="12">
        <f t="shared" si="2"/>
        <v>-2280</v>
      </c>
      <c r="J15" s="12"/>
      <c r="K15" s="12"/>
      <c r="L15" s="42"/>
      <c r="M15" s="36"/>
      <c r="N15" s="36"/>
      <c r="O15" s="36"/>
      <c r="P15" s="36"/>
      <c r="Q15" s="36"/>
      <c r="R15" s="36"/>
      <c r="S15" s="36"/>
      <c r="T15" s="36"/>
      <c r="U15" s="37"/>
      <c r="V15" s="37"/>
      <c r="W15" s="36"/>
      <c r="X15" s="43"/>
      <c r="Y15" s="12"/>
      <c r="Z15" s="12"/>
      <c r="AA15" s="12"/>
    </row>
    <row r="16" spans="1:27" s="12" customFormat="1" thickBot="1" x14ac:dyDescent="0.4">
      <c r="D16" s="13">
        <v>15</v>
      </c>
      <c r="E16" s="13">
        <v>6120</v>
      </c>
      <c r="F16" s="14">
        <f t="shared" si="3"/>
        <v>396.2703962703963</v>
      </c>
      <c r="G16" s="14">
        <f t="shared" si="0"/>
        <v>158.50815850815852</v>
      </c>
      <c r="H16" s="12">
        <f t="shared" si="1"/>
        <v>560</v>
      </c>
      <c r="I16" s="12">
        <f t="shared" si="2"/>
        <v>-2280</v>
      </c>
      <c r="L16" s="42"/>
      <c r="M16" s="36"/>
      <c r="N16" s="36"/>
      <c r="O16" s="36"/>
      <c r="P16" s="36"/>
      <c r="Q16" s="36"/>
      <c r="R16" s="36"/>
      <c r="S16" s="36"/>
      <c r="T16" s="36"/>
      <c r="U16" s="37"/>
      <c r="V16" s="37"/>
      <c r="W16" s="36"/>
      <c r="X16" s="43"/>
    </row>
    <row r="17" spans="1:27" s="12" customFormat="1" thickBot="1" x14ac:dyDescent="0.4">
      <c r="D17" s="13">
        <v>16</v>
      </c>
      <c r="E17" s="13">
        <v>6680</v>
      </c>
      <c r="F17" s="14">
        <f t="shared" si="3"/>
        <v>432.53043253043251</v>
      </c>
      <c r="G17" s="14">
        <f t="shared" si="0"/>
        <v>173.01217301217301</v>
      </c>
      <c r="H17" s="12">
        <f t="shared" si="1"/>
        <v>560</v>
      </c>
      <c r="I17" s="12">
        <f t="shared" si="2"/>
        <v>-2280</v>
      </c>
      <c r="L17" s="42"/>
      <c r="M17" s="36"/>
      <c r="N17" s="36"/>
      <c r="O17" s="36"/>
      <c r="P17" s="36"/>
      <c r="Q17" s="36"/>
      <c r="R17" s="36"/>
      <c r="S17" s="36"/>
      <c r="T17" s="36"/>
      <c r="U17" s="37"/>
      <c r="V17" s="37"/>
      <c r="W17" s="36"/>
      <c r="X17" s="43"/>
    </row>
    <row r="18" spans="1:27" s="12" customFormat="1" thickBot="1" x14ac:dyDescent="0.4">
      <c r="D18" s="13">
        <v>17</v>
      </c>
      <c r="E18" s="13">
        <v>7240</v>
      </c>
      <c r="F18" s="14">
        <f t="shared" si="3"/>
        <v>468.79046879046882</v>
      </c>
      <c r="G18" s="14">
        <f t="shared" si="0"/>
        <v>187.51618751618753</v>
      </c>
      <c r="H18" s="12">
        <f t="shared" si="1"/>
        <v>560</v>
      </c>
      <c r="I18" s="12">
        <f t="shared" si="2"/>
        <v>-2280</v>
      </c>
      <c r="L18" s="42"/>
      <c r="M18" s="36"/>
      <c r="N18" s="36"/>
      <c r="O18" s="36"/>
      <c r="P18" s="36"/>
      <c r="Q18" s="36"/>
      <c r="R18" s="36"/>
      <c r="S18" s="36"/>
      <c r="T18" s="36"/>
      <c r="U18" s="37"/>
      <c r="V18" s="37"/>
      <c r="W18" s="36"/>
      <c r="X18" s="43"/>
    </row>
    <row r="19" spans="1:27" s="22" customFormat="1" thickBot="1" x14ac:dyDescent="0.4">
      <c r="A19" s="12"/>
      <c r="B19" s="12"/>
      <c r="C19" s="12"/>
      <c r="D19" s="13">
        <v>18</v>
      </c>
      <c r="E19" s="13">
        <v>7800</v>
      </c>
      <c r="F19" s="14">
        <f t="shared" si="3"/>
        <v>505.05050505050508</v>
      </c>
      <c r="G19" s="14">
        <f t="shared" si="0"/>
        <v>202.02020202020202</v>
      </c>
      <c r="H19" s="12">
        <f t="shared" si="1"/>
        <v>560</v>
      </c>
      <c r="I19" s="12">
        <f t="shared" si="2"/>
        <v>-2280</v>
      </c>
      <c r="J19" s="12"/>
      <c r="K19" s="12"/>
      <c r="L19" s="42"/>
      <c r="M19" s="36"/>
      <c r="N19" s="36"/>
      <c r="O19" s="36"/>
      <c r="P19" s="36"/>
      <c r="Q19" s="36"/>
      <c r="R19" s="36"/>
      <c r="S19" s="36"/>
      <c r="T19" s="36"/>
      <c r="U19" s="37"/>
      <c r="V19" s="37"/>
      <c r="W19" s="36"/>
      <c r="X19" s="43"/>
      <c r="Y19" s="12"/>
      <c r="Z19" s="12"/>
      <c r="AA19" s="12"/>
    </row>
    <row r="20" spans="1:27" s="22" customFormat="1" thickBot="1" x14ac:dyDescent="0.4">
      <c r="A20" s="12"/>
      <c r="B20" s="12"/>
      <c r="C20" s="12"/>
      <c r="D20" s="13">
        <v>19</v>
      </c>
      <c r="E20" s="13">
        <v>8360</v>
      </c>
      <c r="F20" s="14">
        <f t="shared" si="3"/>
        <v>541.31054131054134</v>
      </c>
      <c r="G20" s="14">
        <f t="shared" si="0"/>
        <v>216.52421652421654</v>
      </c>
      <c r="H20" s="12">
        <f t="shared" si="1"/>
        <v>560</v>
      </c>
      <c r="I20" s="12">
        <f t="shared" si="2"/>
        <v>-2280</v>
      </c>
      <c r="J20" s="12"/>
      <c r="K20" s="12"/>
      <c r="L20" s="42"/>
      <c r="M20" s="36"/>
      <c r="N20" s="36"/>
      <c r="O20" s="36"/>
      <c r="P20" s="36"/>
      <c r="Q20" s="36"/>
      <c r="R20" s="36"/>
      <c r="S20" s="36"/>
      <c r="T20" s="36"/>
      <c r="U20" s="37"/>
      <c r="V20" s="37"/>
      <c r="W20" s="36"/>
      <c r="X20" s="43"/>
      <c r="Y20" s="12"/>
      <c r="Z20" s="12"/>
      <c r="AA20" s="12"/>
    </row>
    <row r="21" spans="1:27" s="12" customFormat="1" thickBot="1" x14ac:dyDescent="0.4">
      <c r="D21" s="13">
        <v>20</v>
      </c>
      <c r="E21" s="13">
        <v>8920</v>
      </c>
      <c r="F21" s="14">
        <f t="shared" si="3"/>
        <v>577.5705775705776</v>
      </c>
      <c r="G21" s="14">
        <f t="shared" si="0"/>
        <v>231.02823102823103</v>
      </c>
      <c r="H21" s="12">
        <f t="shared" si="1"/>
        <v>560</v>
      </c>
      <c r="I21" s="12">
        <f t="shared" si="2"/>
        <v>-2280</v>
      </c>
      <c r="L21" s="42"/>
      <c r="M21" s="36"/>
      <c r="N21" s="36"/>
      <c r="O21" s="36"/>
      <c r="P21" s="36"/>
      <c r="Q21" s="36"/>
      <c r="R21" s="36"/>
      <c r="S21" s="36"/>
      <c r="T21" s="36"/>
      <c r="U21" s="37"/>
      <c r="V21" s="37"/>
      <c r="W21" s="36"/>
      <c r="X21" s="43"/>
    </row>
    <row r="22" spans="1:27" s="12" customFormat="1" thickBot="1" x14ac:dyDescent="0.4">
      <c r="D22" s="13">
        <v>21</v>
      </c>
      <c r="E22" s="13">
        <v>9480</v>
      </c>
      <c r="F22" s="14">
        <f t="shared" si="3"/>
        <v>613.83061383061386</v>
      </c>
      <c r="G22" s="14">
        <f t="shared" si="0"/>
        <v>245.53224553224553</v>
      </c>
      <c r="H22" s="12">
        <f t="shared" si="1"/>
        <v>560</v>
      </c>
      <c r="I22" s="12">
        <f t="shared" si="2"/>
        <v>-2280</v>
      </c>
      <c r="L22" s="42"/>
      <c r="M22" s="36"/>
      <c r="N22" s="36"/>
      <c r="O22" s="36"/>
      <c r="P22" s="36"/>
      <c r="Q22" s="36"/>
      <c r="R22" s="36"/>
      <c r="S22" s="36"/>
      <c r="T22" s="36"/>
      <c r="U22" s="37"/>
      <c r="V22" s="37"/>
      <c r="W22" s="36"/>
      <c r="X22" s="43"/>
    </row>
    <row r="23" spans="1:27" s="22" customFormat="1" thickBot="1" x14ac:dyDescent="0.4">
      <c r="A23" s="12"/>
      <c r="B23" s="12"/>
      <c r="C23" s="12"/>
      <c r="D23" s="13">
        <v>22</v>
      </c>
      <c r="E23" s="13">
        <v>10040</v>
      </c>
      <c r="F23" s="14">
        <f t="shared" si="3"/>
        <v>650.09065009065012</v>
      </c>
      <c r="G23" s="14">
        <f t="shared" si="0"/>
        <v>260.03626003626005</v>
      </c>
      <c r="H23" s="12">
        <f t="shared" si="1"/>
        <v>560</v>
      </c>
      <c r="I23" s="12">
        <f t="shared" si="2"/>
        <v>-2280</v>
      </c>
      <c r="J23" s="12"/>
      <c r="K23" s="12"/>
      <c r="L23" s="42"/>
      <c r="M23" s="36"/>
      <c r="N23" s="36"/>
      <c r="O23" s="36"/>
      <c r="P23" s="36"/>
      <c r="Q23" s="36"/>
      <c r="R23" s="36"/>
      <c r="S23" s="36"/>
      <c r="T23" s="36"/>
      <c r="U23" s="37"/>
      <c r="V23" s="37"/>
      <c r="W23" s="36"/>
      <c r="X23" s="43"/>
      <c r="Y23" s="12"/>
      <c r="Z23" s="12"/>
      <c r="AA23" s="12"/>
    </row>
    <row r="24" spans="1:27" s="22" customFormat="1" thickBot="1" x14ac:dyDescent="0.4">
      <c r="A24" s="12"/>
      <c r="B24" s="12"/>
      <c r="C24" s="12"/>
      <c r="D24" s="13">
        <v>23</v>
      </c>
      <c r="E24" s="13">
        <v>10600</v>
      </c>
      <c r="F24" s="14">
        <f t="shared" si="3"/>
        <v>686.35068635068637</v>
      </c>
      <c r="G24" s="14">
        <f t="shared" si="0"/>
        <v>274.54027454027454</v>
      </c>
      <c r="H24" s="12">
        <f t="shared" si="1"/>
        <v>560</v>
      </c>
      <c r="I24" s="12">
        <f t="shared" si="2"/>
        <v>-2280</v>
      </c>
      <c r="J24" s="12"/>
      <c r="K24" s="12"/>
      <c r="L24" s="42"/>
      <c r="M24" s="36"/>
      <c r="N24" s="36"/>
      <c r="O24" s="36"/>
      <c r="P24" s="36"/>
      <c r="Q24" s="36"/>
      <c r="R24" s="36"/>
      <c r="S24" s="36"/>
      <c r="T24" s="36"/>
      <c r="U24" s="37"/>
      <c r="V24" s="37"/>
      <c r="W24" s="36"/>
      <c r="X24" s="43"/>
      <c r="Y24" s="12"/>
      <c r="Z24" s="12"/>
      <c r="AA24" s="12"/>
    </row>
    <row r="25" spans="1:27" s="12" customFormat="1" thickBot="1" x14ac:dyDescent="0.4">
      <c r="D25" s="13">
        <v>24</v>
      </c>
      <c r="E25" s="13">
        <v>11160</v>
      </c>
      <c r="F25" s="14">
        <f t="shared" si="3"/>
        <v>722.61072261072263</v>
      </c>
      <c r="G25" s="14">
        <f t="shared" si="0"/>
        <v>289.04428904428903</v>
      </c>
      <c r="H25" s="12">
        <f t="shared" si="1"/>
        <v>560</v>
      </c>
      <c r="I25" s="12">
        <f t="shared" si="2"/>
        <v>-2280</v>
      </c>
      <c r="L25" s="42"/>
      <c r="M25" s="36"/>
      <c r="N25" s="36"/>
      <c r="O25" s="36"/>
      <c r="P25" s="36"/>
      <c r="Q25" s="36"/>
      <c r="R25" s="36"/>
      <c r="S25" s="36"/>
      <c r="T25" s="36"/>
      <c r="U25" s="37"/>
      <c r="V25" s="37"/>
      <c r="W25" s="36"/>
      <c r="X25" s="43"/>
    </row>
    <row r="26" spans="1:27" s="12" customFormat="1" thickBot="1" x14ac:dyDescent="0.4">
      <c r="D26" s="13">
        <v>25</v>
      </c>
      <c r="E26" s="13">
        <v>11720</v>
      </c>
      <c r="F26" s="14">
        <f t="shared" si="3"/>
        <v>758.87075887075889</v>
      </c>
      <c r="G26" s="14">
        <f t="shared" si="0"/>
        <v>303.54830354830358</v>
      </c>
      <c r="H26" s="12">
        <f t="shared" si="1"/>
        <v>806</v>
      </c>
      <c r="I26" s="12">
        <f t="shared" si="2"/>
        <v>-8430</v>
      </c>
      <c r="L26" s="42"/>
      <c r="M26" s="36"/>
      <c r="N26" s="36"/>
      <c r="O26" s="36"/>
      <c r="P26" s="36"/>
      <c r="Q26" s="36"/>
      <c r="R26" s="36"/>
      <c r="S26" s="36"/>
      <c r="T26" s="36"/>
      <c r="U26" s="37"/>
      <c r="V26" s="37"/>
      <c r="W26" s="36"/>
      <c r="X26" s="43"/>
    </row>
    <row r="27" spans="1:27" s="22" customFormat="1" thickBot="1" x14ac:dyDescent="0.4">
      <c r="A27" s="12"/>
      <c r="B27" s="12"/>
      <c r="C27" s="12"/>
      <c r="D27" s="13">
        <v>30</v>
      </c>
      <c r="E27" s="13">
        <v>15750</v>
      </c>
      <c r="F27" s="14">
        <f t="shared" si="3"/>
        <v>1019.8135198135197</v>
      </c>
      <c r="G27" s="14">
        <f t="shared" si="0"/>
        <v>407.92540792540791</v>
      </c>
      <c r="H27" s="12">
        <f t="shared" si="1"/>
        <v>525</v>
      </c>
      <c r="I27" s="12">
        <f t="shared" si="2"/>
        <v>0</v>
      </c>
      <c r="J27" s="12"/>
      <c r="K27" s="12"/>
      <c r="L27" s="42"/>
      <c r="M27" s="36"/>
      <c r="N27" s="36"/>
      <c r="O27" s="36"/>
      <c r="P27" s="36"/>
      <c r="Q27" s="36"/>
      <c r="R27" s="36"/>
      <c r="S27" s="36"/>
      <c r="T27" s="36"/>
      <c r="U27" s="37"/>
      <c r="V27" s="37"/>
      <c r="W27" s="36"/>
      <c r="X27" s="43"/>
      <c r="Y27" s="12"/>
      <c r="Z27" s="12"/>
      <c r="AA27" s="12"/>
    </row>
    <row r="28" spans="1:27" s="22" customFormat="1" thickBot="1" x14ac:dyDescent="0.4">
      <c r="A28" s="12"/>
      <c r="B28" s="12"/>
      <c r="C28" s="12"/>
      <c r="D28" s="13">
        <v>40</v>
      </c>
      <c r="E28" s="13">
        <v>21000</v>
      </c>
      <c r="F28" s="14">
        <f t="shared" si="3"/>
        <v>1359.7513597513598</v>
      </c>
      <c r="G28" s="14">
        <f t="shared" si="0"/>
        <v>543.90054390054388</v>
      </c>
      <c r="H28" s="12">
        <f t="shared" si="1"/>
        <v>700</v>
      </c>
      <c r="I28" s="12">
        <f t="shared" si="2"/>
        <v>-7000</v>
      </c>
      <c r="J28" s="12"/>
      <c r="K28" s="12"/>
      <c r="L28" s="42"/>
      <c r="M28" s="36"/>
      <c r="N28" s="36"/>
      <c r="O28" s="36"/>
      <c r="P28" s="36"/>
      <c r="Q28" s="36"/>
      <c r="R28" s="36"/>
      <c r="S28" s="36"/>
      <c r="T28" s="36"/>
      <c r="U28" s="37"/>
      <c r="V28" s="37"/>
      <c r="W28" s="36"/>
      <c r="X28" s="43"/>
      <c r="Y28" s="12"/>
      <c r="Z28" s="12"/>
      <c r="AA28" s="12"/>
    </row>
    <row r="29" spans="1:27" s="12" customFormat="1" thickBot="1" x14ac:dyDescent="0.4">
      <c r="D29" s="13">
        <v>50</v>
      </c>
      <c r="E29" s="13">
        <v>28000</v>
      </c>
      <c r="F29" s="14">
        <f t="shared" si="3"/>
        <v>1813.0018130018129</v>
      </c>
      <c r="G29" s="14">
        <f t="shared" si="0"/>
        <v>725.20072520072517</v>
      </c>
      <c r="H29" s="12">
        <f t="shared" si="1"/>
        <v>1400</v>
      </c>
      <c r="I29" s="12">
        <f t="shared" si="2"/>
        <v>-42000</v>
      </c>
      <c r="L29" s="42"/>
      <c r="M29" s="36"/>
      <c r="N29" s="36"/>
      <c r="O29" s="36"/>
      <c r="P29" s="36"/>
      <c r="Q29" s="36"/>
      <c r="R29" s="36"/>
      <c r="S29" s="36"/>
      <c r="T29" s="36"/>
      <c r="U29" s="37"/>
      <c r="V29" s="37"/>
      <c r="W29" s="36"/>
      <c r="X29" s="43"/>
    </row>
    <row r="30" spans="1:27" s="12" customFormat="1" thickBot="1" x14ac:dyDescent="0.4">
      <c r="D30" s="13">
        <v>60</v>
      </c>
      <c r="E30" s="13">
        <v>42000</v>
      </c>
      <c r="F30" s="14">
        <f t="shared" si="3"/>
        <v>2719.5027195027196</v>
      </c>
      <c r="G30" s="14">
        <f t="shared" si="0"/>
        <v>1087.8010878010878</v>
      </c>
      <c r="H30" s="12">
        <f t="shared" si="1"/>
        <v>1050</v>
      </c>
      <c r="I30" s="12">
        <f t="shared" si="2"/>
        <v>-21000</v>
      </c>
      <c r="L30" s="42"/>
      <c r="M30" s="36"/>
      <c r="N30" s="36"/>
      <c r="O30" s="36"/>
      <c r="P30" s="36"/>
      <c r="Q30" s="36"/>
      <c r="R30" s="36"/>
      <c r="S30" s="36"/>
      <c r="T30" s="36"/>
      <c r="U30" s="37"/>
      <c r="V30" s="37"/>
      <c r="W30" s="36"/>
      <c r="X30" s="43"/>
    </row>
    <row r="31" spans="1:27" s="12" customFormat="1" thickBot="1" x14ac:dyDescent="0.4">
      <c r="D31" s="13">
        <v>70</v>
      </c>
      <c r="E31" s="13">
        <v>52500</v>
      </c>
      <c r="F31" s="14">
        <f t="shared" si="3"/>
        <v>3399.3783993783995</v>
      </c>
      <c r="G31" s="14">
        <f t="shared" si="0"/>
        <v>1359.7513597513598</v>
      </c>
      <c r="H31" s="12">
        <f t="shared" si="1"/>
        <v>1050</v>
      </c>
      <c r="I31" s="12">
        <f t="shared" si="2"/>
        <v>-21000</v>
      </c>
      <c r="L31" s="42"/>
      <c r="M31" s="36"/>
      <c r="N31" s="36"/>
      <c r="O31" s="36"/>
      <c r="P31" s="36"/>
      <c r="Q31" s="36"/>
      <c r="R31" s="36"/>
      <c r="S31" s="36"/>
      <c r="T31" s="36"/>
      <c r="U31" s="37"/>
      <c r="V31" s="37"/>
      <c r="W31" s="36"/>
      <c r="X31" s="43"/>
    </row>
    <row r="32" spans="1:27" s="12" customFormat="1" thickBot="1" x14ac:dyDescent="0.4">
      <c r="D32" s="13">
        <v>80</v>
      </c>
      <c r="E32" s="13">
        <v>63000</v>
      </c>
      <c r="F32" s="14">
        <f t="shared" si="3"/>
        <v>4079.254079254079</v>
      </c>
      <c r="G32" s="14">
        <f t="shared" si="0"/>
        <v>1631.7016317016316</v>
      </c>
      <c r="H32" s="12">
        <f t="shared" si="1"/>
        <v>1050</v>
      </c>
      <c r="I32" s="12">
        <f t="shared" si="2"/>
        <v>-21000</v>
      </c>
      <c r="L32" s="42"/>
      <c r="M32" s="36"/>
      <c r="N32" s="36"/>
      <c r="O32" s="36"/>
      <c r="P32" s="36"/>
      <c r="Q32" s="36"/>
      <c r="R32" s="36"/>
      <c r="S32" s="36"/>
      <c r="T32" s="36"/>
      <c r="U32" s="37"/>
      <c r="V32" s="37"/>
      <c r="W32" s="36"/>
      <c r="X32" s="43"/>
    </row>
    <row r="33" spans="4:24" s="12" customFormat="1" thickBot="1" x14ac:dyDescent="0.4">
      <c r="D33" s="13">
        <v>90</v>
      </c>
      <c r="E33" s="13">
        <v>73500</v>
      </c>
      <c r="F33" s="14">
        <f t="shared" si="3"/>
        <v>4759.1297591297589</v>
      </c>
      <c r="G33" s="14">
        <f t="shared" si="0"/>
        <v>1903.6519036519037</v>
      </c>
      <c r="H33" s="12">
        <f t="shared" si="1"/>
        <v>1050</v>
      </c>
      <c r="I33" s="12">
        <f t="shared" si="2"/>
        <v>-21000</v>
      </c>
      <c r="L33" s="42"/>
      <c r="M33" s="36"/>
      <c r="N33" s="36"/>
      <c r="O33" s="36"/>
      <c r="P33" s="36"/>
      <c r="Q33" s="36"/>
      <c r="R33" s="36"/>
      <c r="S33" s="36"/>
      <c r="T33" s="36"/>
      <c r="U33" s="37"/>
      <c r="V33" s="37"/>
      <c r="W33" s="36"/>
      <c r="X33" s="43"/>
    </row>
    <row r="34" spans="4:24" s="12" customFormat="1" thickBot="1" x14ac:dyDescent="0.4">
      <c r="D34" s="13">
        <v>100</v>
      </c>
      <c r="E34" s="13">
        <v>84000</v>
      </c>
      <c r="F34" s="14">
        <f t="shared" si="3"/>
        <v>5439.0054390054393</v>
      </c>
      <c r="G34" s="14">
        <f t="shared" si="0"/>
        <v>2175.6021756021755</v>
      </c>
      <c r="H34" s="12">
        <f t="shared" si="1"/>
        <v>420</v>
      </c>
      <c r="I34" s="12">
        <f t="shared" si="2"/>
        <v>42000</v>
      </c>
      <c r="L34" s="42"/>
      <c r="M34" s="36"/>
      <c r="N34" s="36"/>
      <c r="O34" s="36"/>
      <c r="P34" s="36"/>
      <c r="Q34" s="36"/>
      <c r="R34" s="36"/>
      <c r="S34" s="36"/>
      <c r="T34" s="36"/>
      <c r="U34" s="37"/>
      <c r="V34" s="37"/>
      <c r="W34" s="36"/>
      <c r="X34" s="43"/>
    </row>
    <row r="35" spans="4:24" s="12" customFormat="1" thickBot="1" x14ac:dyDescent="0.4">
      <c r="D35" s="13">
        <v>125</v>
      </c>
      <c r="E35" s="13">
        <v>94500</v>
      </c>
      <c r="F35" s="14">
        <f t="shared" si="3"/>
        <v>6118.8811188811187</v>
      </c>
      <c r="G35" s="14">
        <f t="shared" si="0"/>
        <v>2447.5524475524476</v>
      </c>
      <c r="H35" s="12">
        <f t="shared" si="1"/>
        <v>420</v>
      </c>
      <c r="I35" s="12">
        <f t="shared" si="2"/>
        <v>42000</v>
      </c>
      <c r="L35" s="42"/>
      <c r="M35" s="36"/>
      <c r="N35" s="36"/>
      <c r="O35" s="36"/>
      <c r="P35" s="36"/>
      <c r="Q35" s="36"/>
      <c r="R35" s="36"/>
      <c r="S35" s="36"/>
      <c r="T35" s="36"/>
      <c r="U35" s="37"/>
      <c r="V35" s="37"/>
      <c r="W35" s="36"/>
      <c r="X35" s="43"/>
    </row>
    <row r="36" spans="4:24" s="12" customFormat="1" thickBot="1" x14ac:dyDescent="0.4">
      <c r="D36" s="13">
        <v>150</v>
      </c>
      <c r="E36" s="13">
        <v>105000</v>
      </c>
      <c r="F36" s="14">
        <f t="shared" si="3"/>
        <v>6798.7567987567991</v>
      </c>
      <c r="G36" s="14">
        <f t="shared" si="0"/>
        <v>2719.5027195027196</v>
      </c>
      <c r="H36" s="12">
        <f t="shared" si="1"/>
        <v>420</v>
      </c>
      <c r="I36" s="12">
        <f t="shared" si="2"/>
        <v>42000</v>
      </c>
      <c r="L36" s="42"/>
      <c r="M36" s="36"/>
      <c r="N36" s="36"/>
      <c r="O36" s="36"/>
      <c r="P36" s="36"/>
      <c r="Q36" s="36"/>
      <c r="R36" s="36"/>
      <c r="S36" s="36"/>
      <c r="T36" s="36"/>
      <c r="U36" s="37"/>
      <c r="V36" s="37"/>
      <c r="W36" s="36"/>
      <c r="X36" s="43"/>
    </row>
    <row r="37" spans="4:24" s="12" customFormat="1" thickBot="1" x14ac:dyDescent="0.4">
      <c r="D37" s="13">
        <v>175</v>
      </c>
      <c r="E37" s="13">
        <v>115500</v>
      </c>
      <c r="F37" s="14">
        <f t="shared" si="3"/>
        <v>7478.6324786324794</v>
      </c>
      <c r="G37" s="14">
        <f t="shared" si="0"/>
        <v>2991.4529914529917</v>
      </c>
      <c r="H37" s="12">
        <f t="shared" si="1"/>
        <v>420</v>
      </c>
      <c r="I37" s="12">
        <f t="shared" si="2"/>
        <v>42000</v>
      </c>
      <c r="L37" s="42"/>
      <c r="M37" s="36"/>
      <c r="N37" s="36"/>
      <c r="O37" s="36"/>
      <c r="P37" s="36"/>
      <c r="Q37" s="36"/>
      <c r="R37" s="36"/>
      <c r="S37" s="36"/>
      <c r="T37" s="36"/>
      <c r="U37" s="37"/>
      <c r="V37" s="37"/>
      <c r="W37" s="36"/>
      <c r="X37" s="43"/>
    </row>
    <row r="38" spans="4:24" s="12" customFormat="1" thickBot="1" x14ac:dyDescent="0.4">
      <c r="D38" s="13">
        <v>200</v>
      </c>
      <c r="E38" s="13">
        <v>126000</v>
      </c>
      <c r="F38" s="14">
        <f t="shared" si="3"/>
        <v>8158.508158508158</v>
      </c>
      <c r="G38" s="14">
        <f t="shared" si="0"/>
        <v>3263.4032634032633</v>
      </c>
      <c r="L38" s="45"/>
      <c r="M38" s="38"/>
      <c r="N38" s="38"/>
      <c r="O38" s="38"/>
      <c r="P38" s="38"/>
      <c r="Q38" s="38"/>
      <c r="R38" s="38"/>
      <c r="S38" s="38"/>
      <c r="T38" s="38"/>
      <c r="U38" s="39"/>
      <c r="V38" s="39"/>
      <c r="W38" s="38"/>
      <c r="X38" s="46"/>
    </row>
    <row r="39" spans="4:24" s="3" customFormat="1" x14ac:dyDescent="0.35">
      <c r="D39" s="4"/>
      <c r="E39" s="4"/>
      <c r="F39" s="5"/>
      <c r="G39" s="5"/>
      <c r="T39" s="9"/>
      <c r="U39" s="10"/>
      <c r="V39" s="10"/>
    </row>
    <row r="40" spans="4:24" s="3" customFormat="1" x14ac:dyDescent="0.35">
      <c r="D40" s="4"/>
      <c r="E40" s="4"/>
      <c r="F40" s="5"/>
      <c r="G40" s="5"/>
      <c r="T40" s="9"/>
      <c r="U40" s="10"/>
      <c r="V40" s="10"/>
    </row>
    <row r="41" spans="4:24" s="3" customFormat="1" hidden="1" x14ac:dyDescent="0.35">
      <c r="D41" s="4"/>
      <c r="E41" s="4"/>
      <c r="F41" s="5"/>
      <c r="G41" s="5"/>
      <c r="T41" s="9"/>
      <c r="U41" s="10"/>
      <c r="V41" s="10"/>
    </row>
    <row r="42" spans="4:24" s="3" customFormat="1" hidden="1" x14ac:dyDescent="0.35">
      <c r="D42" s="4"/>
      <c r="E42" s="4"/>
      <c r="F42" s="5"/>
      <c r="G42" s="5"/>
      <c r="T42" s="9"/>
      <c r="U42" s="10"/>
      <c r="V42" s="10"/>
    </row>
  </sheetData>
  <sheetProtection algorithmName="SHA-512" hashValue="aOVgo/jq8YAdm+JyWfDShi6DW1HF3M9H9t+/8uV3h3NTcImYUiXZqEuecMtvD3hlT7jwoX7ZNk6tILlAJpOUqA==" saltValue="y44nqc3uonQ5am2UM4a3RA==" spinCount="100000" sheet="1" selectLockedCells="1"/>
  <mergeCells count="5">
    <mergeCell ref="A2:B2"/>
    <mergeCell ref="L2:Q2"/>
    <mergeCell ref="S2:X2"/>
    <mergeCell ref="L6:Q6"/>
    <mergeCell ref="S6:X6"/>
  </mergeCells>
  <pageMargins left="0.7" right="0.7" top="0.75" bottom="0.75" header="0.3" footer="0.3"/>
  <pageSetup scale="7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Directions</vt:lpstr>
      <vt:lpstr>Database</vt:lpstr>
      <vt:lpstr>Calculator</vt:lpstr>
      <vt:lpstr>Calculator!Print_Area</vt:lpstr>
      <vt:lpstr>Database!Print_Area</vt:lpstr>
      <vt:lpstr>Directions!Print_Area</vt:lpstr>
      <vt:lpstr>Database!Print_Titles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 Maslov</dc:creator>
  <cp:keywords/>
  <dc:description/>
  <cp:lastModifiedBy>Edge Rods</cp:lastModifiedBy>
  <cp:revision/>
  <dcterms:created xsi:type="dcterms:W3CDTF">2017-03-27T19:23:25Z</dcterms:created>
  <dcterms:modified xsi:type="dcterms:W3CDTF">2021-12-19T23:20:24Z</dcterms:modified>
  <cp:category/>
  <cp:contentStatus/>
</cp:coreProperties>
</file>